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01\dokumenti$\atemimovic\Desktop\New folder (7)\"/>
    </mc:Choice>
  </mc:AlternateContent>
  <bookViews>
    <workbookView xWindow="0" yWindow="0" windowWidth="19440" windowHeight="15600" activeTab="1"/>
  </bookViews>
  <sheets>
    <sheet name="STANOVNIŠTVO" sheetId="3" r:id="rId1"/>
    <sheet name="GP NASELJA" sheetId="1" r:id="rId2"/>
    <sheet name="IZDVOJENA GP" sheetId="2" r:id="rId3"/>
  </sheets>
  <definedNames>
    <definedName name="OLE_LINK1" localSheetId="1">'GP NASELJA'!$A$2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2" l="1"/>
  <c r="F31" i="2"/>
  <c r="G31" i="2" s="1"/>
  <c r="E31" i="2"/>
  <c r="H70" i="3" l="1"/>
  <c r="H60" i="3"/>
  <c r="I59" i="3"/>
  <c r="J59" i="3" s="1"/>
  <c r="M59" i="3" s="1"/>
  <c r="I58" i="3"/>
  <c r="J58" i="3" s="1"/>
  <c r="M58" i="3" s="1"/>
  <c r="I57" i="3"/>
  <c r="J57" i="3" s="1"/>
  <c r="M57" i="3" s="1"/>
  <c r="I56" i="3"/>
  <c r="J56" i="3" s="1"/>
  <c r="M56" i="3" s="1"/>
  <c r="I55" i="3"/>
  <c r="J55" i="3" s="1"/>
  <c r="M55" i="3" s="1"/>
  <c r="I54" i="3"/>
  <c r="J54" i="3" s="1"/>
  <c r="M54" i="3" s="1"/>
  <c r="I53" i="3"/>
  <c r="J53" i="3" s="1"/>
  <c r="M53" i="3" s="1"/>
  <c r="I52" i="3"/>
  <c r="J52" i="3" s="1"/>
  <c r="M52" i="3" s="1"/>
  <c r="I51" i="3"/>
  <c r="J51" i="3" s="1"/>
  <c r="M51" i="3" s="1"/>
  <c r="I50" i="3"/>
  <c r="J50" i="3" s="1"/>
  <c r="M50" i="3" s="1"/>
  <c r="I49" i="3"/>
  <c r="J49" i="3" s="1"/>
  <c r="M49" i="3" s="1"/>
  <c r="I48" i="3"/>
  <c r="J48" i="3" s="1"/>
  <c r="M48" i="3" s="1"/>
  <c r="I47" i="3"/>
  <c r="J47" i="3" s="1"/>
  <c r="M47" i="3" s="1"/>
  <c r="I46" i="3"/>
  <c r="J46" i="3" s="1"/>
  <c r="M46" i="3" s="1"/>
  <c r="I45" i="3"/>
  <c r="J45" i="3" s="1"/>
  <c r="M45" i="3" s="1"/>
  <c r="I44" i="3"/>
  <c r="J44" i="3" s="1"/>
  <c r="M44" i="3" s="1"/>
  <c r="I43" i="3"/>
  <c r="J43" i="3" s="1"/>
  <c r="M43" i="3" s="1"/>
  <c r="I42" i="3"/>
  <c r="J42" i="3" s="1"/>
  <c r="M42" i="3" s="1"/>
  <c r="I41" i="3"/>
  <c r="J41" i="3" s="1"/>
  <c r="M41" i="3" s="1"/>
  <c r="I40" i="3"/>
  <c r="J40" i="3" s="1"/>
  <c r="M40" i="3" s="1"/>
  <c r="I39" i="3"/>
  <c r="J39" i="3" s="1"/>
  <c r="M39" i="3" s="1"/>
  <c r="I38" i="3"/>
  <c r="J38" i="3" s="1"/>
  <c r="M38" i="3" s="1"/>
  <c r="I37" i="3"/>
  <c r="J37" i="3" s="1"/>
  <c r="M37" i="3" s="1"/>
  <c r="I36" i="3"/>
  <c r="J36" i="3" s="1"/>
  <c r="M36" i="3" s="1"/>
  <c r="I35" i="3"/>
  <c r="J35" i="3" s="1"/>
  <c r="M35" i="3" s="1"/>
  <c r="I34" i="3"/>
  <c r="J34" i="3" s="1"/>
  <c r="M34" i="3" s="1"/>
  <c r="I33" i="3"/>
  <c r="J33" i="3" s="1"/>
  <c r="M33" i="3" s="1"/>
  <c r="I32" i="3"/>
  <c r="J32" i="3" s="1"/>
  <c r="M32" i="3" s="1"/>
  <c r="I31" i="3"/>
  <c r="J31" i="3" s="1"/>
  <c r="M31" i="3" s="1"/>
  <c r="I30" i="3"/>
  <c r="J30" i="3" s="1"/>
  <c r="M30" i="3" s="1"/>
  <c r="I29" i="3"/>
  <c r="J29" i="3" s="1"/>
  <c r="M29" i="3" s="1"/>
  <c r="I28" i="3"/>
  <c r="J28" i="3" s="1"/>
  <c r="M28" i="3" s="1"/>
  <c r="I27" i="3"/>
  <c r="J27" i="3" s="1"/>
  <c r="M27" i="3" s="1"/>
  <c r="I26" i="3"/>
  <c r="J26" i="3" s="1"/>
  <c r="M26" i="3" s="1"/>
  <c r="I25" i="3"/>
  <c r="J25" i="3" s="1"/>
  <c r="M25" i="3" s="1"/>
  <c r="I24" i="3"/>
  <c r="J24" i="3" s="1"/>
  <c r="M24" i="3" s="1"/>
  <c r="I23" i="3"/>
  <c r="J23" i="3" s="1"/>
  <c r="M23" i="3" s="1"/>
  <c r="I22" i="3"/>
  <c r="J22" i="3" s="1"/>
  <c r="M22" i="3" s="1"/>
  <c r="I21" i="3"/>
  <c r="J21" i="3" s="1"/>
  <c r="M21" i="3" s="1"/>
  <c r="I20" i="3"/>
  <c r="J20" i="3" s="1"/>
  <c r="M20" i="3" s="1"/>
  <c r="I19" i="3"/>
  <c r="J19" i="3" s="1"/>
  <c r="M19" i="3" s="1"/>
  <c r="I18" i="3"/>
  <c r="J18" i="3" s="1"/>
  <c r="M18" i="3" s="1"/>
  <c r="I17" i="3"/>
  <c r="J17" i="3" s="1"/>
  <c r="M17" i="3" s="1"/>
  <c r="I16" i="3"/>
  <c r="J16" i="3" s="1"/>
  <c r="M16" i="3" s="1"/>
  <c r="I15" i="3"/>
  <c r="J15" i="3" s="1"/>
  <c r="M15" i="3" s="1"/>
  <c r="I14" i="3"/>
  <c r="J14" i="3" s="1"/>
  <c r="M14" i="3" s="1"/>
  <c r="I13" i="3"/>
  <c r="J13" i="3" s="1"/>
  <c r="M13" i="3" s="1"/>
  <c r="I12" i="3"/>
  <c r="J12" i="3" s="1"/>
  <c r="M12" i="3" s="1"/>
  <c r="I11" i="3"/>
  <c r="J11" i="3" s="1"/>
  <c r="M11" i="3" s="1"/>
  <c r="I10" i="3"/>
  <c r="J10" i="3" s="1"/>
  <c r="M10" i="3" s="1"/>
  <c r="I9" i="3"/>
  <c r="J9" i="3" s="1"/>
  <c r="M9" i="3" s="1"/>
  <c r="I8" i="3"/>
  <c r="J8" i="3" s="1"/>
  <c r="M8" i="3" s="1"/>
  <c r="I7" i="3"/>
  <c r="J7" i="3" s="1"/>
  <c r="J60" i="3" l="1"/>
  <c r="M7" i="3"/>
  <c r="M60" i="3" s="1"/>
  <c r="E37" i="2"/>
  <c r="G37" i="2" s="1"/>
  <c r="G36" i="2"/>
  <c r="G35" i="2"/>
  <c r="G34" i="2"/>
  <c r="G10" i="2"/>
  <c r="G28" i="2" l="1"/>
  <c r="G27" i="2"/>
  <c r="G26" i="2"/>
  <c r="G25" i="2"/>
  <c r="G24" i="2"/>
  <c r="G23" i="2"/>
  <c r="G16" i="2"/>
  <c r="G15" i="2"/>
  <c r="G14" i="2"/>
  <c r="G13" i="2"/>
  <c r="G12" i="2"/>
  <c r="G11" i="2"/>
  <c r="F17" i="2"/>
  <c r="E17" i="2"/>
  <c r="G9" i="2"/>
  <c r="G17" i="2" l="1"/>
  <c r="G59" i="3" l="1"/>
  <c r="G58" i="3"/>
  <c r="G57" i="3"/>
  <c r="G56" i="3"/>
  <c r="G55" i="3"/>
  <c r="G54" i="3"/>
  <c r="G53" i="3"/>
  <c r="G52" i="3"/>
  <c r="G51" i="3"/>
  <c r="G50" i="3"/>
  <c r="G49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K60" i="3" l="1"/>
  <c r="F60" i="3"/>
  <c r="E60" i="3"/>
  <c r="D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0" i="3" l="1"/>
</calcChain>
</file>

<file path=xl/comments1.xml><?xml version="1.0" encoding="utf-8"?>
<comments xmlns="http://schemas.openxmlformats.org/spreadsheetml/2006/main">
  <authors>
    <author>suzana</author>
  </authors>
  <commentList>
    <comment ref="A74" authorId="0" shapeId="0">
      <text>
        <r>
          <rPr>
            <b/>
            <sz val="9"/>
            <color indexed="81"/>
            <rFont val="Tahoma"/>
            <family val="2"/>
            <charset val="238"/>
          </rPr>
          <t>suzana: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<sst xmlns="http://schemas.openxmlformats.org/spreadsheetml/2006/main" count="305" uniqueCount="189">
  <si>
    <t>I.</t>
  </si>
  <si>
    <t>NAZIV NASELJA</t>
  </si>
  <si>
    <t>STANOVNIŠTVO</t>
  </si>
  <si>
    <t>1.</t>
  </si>
  <si>
    <t>2.</t>
  </si>
  <si>
    <t>3.</t>
  </si>
  <si>
    <t>4.</t>
  </si>
  <si>
    <t>6.</t>
  </si>
  <si>
    <t>7.</t>
  </si>
  <si>
    <t xml:space="preserve">IZGRAĐENOST
(%) </t>
  </si>
  <si>
    <t>IZGRAĐENOST</t>
  </si>
  <si>
    <t>BROJ POVREMENIH STANOVNIKA 2011.
(DZS)</t>
  </si>
  <si>
    <t xml:space="preserve">POVRŠINA G.P.
(ha) </t>
  </si>
  <si>
    <t>5.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</si>
  <si>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</si>
  <si>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</si>
  <si>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</si>
  <si>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</si>
  <si>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</si>
  <si>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</si>
  <si>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</si>
  <si>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</si>
  <si>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</si>
  <si>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UKUPNO</t>
  </si>
  <si>
    <t>BROJ STALNIH
STANOVNIKA 2001.
(IZVOR DZS)</t>
  </si>
  <si>
    <t>BROJ STALNIH
STANOVNIKA 2011.
(IZVOR DZS)</t>
  </si>
  <si>
    <t>PLANIRANI BROJ STALNIH STANOVNIKA 2020.
(PPIŽ)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</si>
  <si>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</si>
  <si>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</si>
  <si>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</si>
  <si>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</si>
  <si>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</si>
  <si>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</si>
  <si>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</si>
  <si>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</si>
  <si>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</si>
  <si>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</si>
  <si>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</si>
  <si>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</si>
  <si>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</si>
  <si>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</si>
  <si>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</si>
  <si>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</si>
  <si>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</si>
  <si>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</si>
  <si>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</si>
  <si>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</si>
  <si>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</si>
  <si>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</si>
  <si>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</si>
  <si>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</si>
  <si>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</si>
  <si>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</si>
  <si>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</si>
  <si>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</si>
  <si>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</si>
  <si>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</si>
  <si>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</si>
  <si>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</si>
  <si>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</si>
  <si>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</si>
  <si>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</si>
  <si>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</si>
  <si>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</si>
  <si>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 xml:space="preserve">PLANIRANI BROJ STALNIH STANOVNIKA 2030.
</t>
  </si>
  <si>
    <t>REDNI BROJ</t>
  </si>
  <si>
    <t>UKUPNI BROJ STANOVNIKA 2030.
(STALNI+POVR.)</t>
  </si>
  <si>
    <t>ANTONCI</t>
  </si>
  <si>
    <t>BADERNA</t>
  </si>
  <si>
    <t>BANKI</t>
  </si>
  <si>
    <t>BAŠARINKA</t>
  </si>
  <si>
    <t>BLAGDANIĆI</t>
  </si>
  <si>
    <t>BONACI</t>
  </si>
  <si>
    <t>BRATOVIĆI</t>
  </si>
  <si>
    <t>BRČIĆI</t>
  </si>
  <si>
    <t>BUIĆI</t>
  </si>
  <si>
    <t>CANCINI</t>
  </si>
  <si>
    <t>ČRVAR</t>
  </si>
  <si>
    <t>ČUŠI</t>
  </si>
  <si>
    <t>DEKOVIĆI</t>
  </si>
  <si>
    <t>FILIPINI</t>
  </si>
  <si>
    <t>FUŠKULIN</t>
  </si>
  <si>
    <t>GARBINA</t>
  </si>
  <si>
    <t>JASENOVICA</t>
  </si>
  <si>
    <t>JAKIĆI GORINJI</t>
  </si>
  <si>
    <t>JURIĆI</t>
  </si>
  <si>
    <t>KADUMI</t>
  </si>
  <si>
    <t>KATUN</t>
  </si>
  <si>
    <t>KIRMENJAK</t>
  </si>
  <si>
    <t>KOSINOŽIĆI</t>
  </si>
  <si>
    <t>KUKCI</t>
  </si>
  <si>
    <t>LADROVIĆI</t>
  </si>
  <si>
    <t>MATULINI</t>
  </si>
  <si>
    <t>MIČETIĆI</t>
  </si>
  <si>
    <t>MIHATOVIĆI</t>
  </si>
  <si>
    <t>MIHELIĆI</t>
  </si>
  <si>
    <t>MONTIŽANA</t>
  </si>
  <si>
    <t>MUGEBA</t>
  </si>
  <si>
    <t>MUŠALEŽ</t>
  </si>
  <si>
    <t>NOVA VAS</t>
  </si>
  <si>
    <t>POREČ - PARENZO</t>
  </si>
  <si>
    <t>RADMANI</t>
  </si>
  <si>
    <t>RADOŠI KOD ŽBANDAJA</t>
  </si>
  <si>
    <t>RAKOVCI</t>
  </si>
  <si>
    <t>RUŽIĆI</t>
  </si>
  <si>
    <t>STARIĆI</t>
  </si>
  <si>
    <t>STRANIĆI KOD NOVE VASI</t>
  </si>
  <si>
    <t>ŠERAJE</t>
  </si>
  <si>
    <t>ŠTIFANIĆI</t>
  </si>
  <si>
    <t>ŠUŠNJIĆI</t>
  </si>
  <si>
    <t>VALKARIN</t>
  </si>
  <si>
    <t>VELENIKI</t>
  </si>
  <si>
    <t>VRVARI</t>
  </si>
  <si>
    <t>VRŽNAVERI</t>
  </si>
  <si>
    <t>ŽBANDAJ</t>
  </si>
  <si>
    <t>ČERVAR - PORAT</t>
  </si>
  <si>
    <t>JEHNIĆI</t>
  </si>
  <si>
    <t>Baderna</t>
  </si>
  <si>
    <t>Kuneli</t>
  </si>
  <si>
    <t>Morgantići</t>
  </si>
  <si>
    <t>UKUPNO:</t>
  </si>
  <si>
    <t>Mateši</t>
  </si>
  <si>
    <t>St. Danelon</t>
  </si>
  <si>
    <t>St. Padovan</t>
  </si>
  <si>
    <t>Žeka 1</t>
  </si>
  <si>
    <t>Žeka 2</t>
  </si>
  <si>
    <t>St. Bergamante</t>
  </si>
  <si>
    <t>STANCIJA VODOPIJA</t>
  </si>
  <si>
    <t>St. Diklić</t>
  </si>
  <si>
    <t>St. Portun</t>
  </si>
  <si>
    <t>Sz. Lindi</t>
  </si>
  <si>
    <t>Žbandaj</t>
  </si>
  <si>
    <t>St. Kaligari</t>
  </si>
  <si>
    <t>DRAĆEVAC</t>
  </si>
  <si>
    <t xml:space="preserve">POVRŠINA IZGRAĐENOG
DIJELA 
(Ha) </t>
  </si>
  <si>
    <t xml:space="preserve">BONACI </t>
  </si>
  <si>
    <t>DRAČEVAC</t>
  </si>
  <si>
    <t>KOSINIŽIĆI</t>
  </si>
  <si>
    <t>RUPENI</t>
  </si>
  <si>
    <t>BRČIĆI - NOVA VAS</t>
  </si>
  <si>
    <t>Brčići - Nova vas</t>
  </si>
  <si>
    <t xml:space="preserve">BRČIĆI </t>
  </si>
  <si>
    <t>INDEKS PORASTA 2001/2011.</t>
  </si>
  <si>
    <t>GRAD POREČ - STANOVNIŠTVO</t>
  </si>
  <si>
    <t>IZDVOJENA GRAĐEVINSKA PODRUČJA GOSPODARSKE PROIZVODNO POSLOVNE NAMJENE</t>
  </si>
  <si>
    <t xml:space="preserve">NAZIV GRAĐEVINSKOG PODRUČJA                          </t>
  </si>
  <si>
    <t>GOSPODARSKA SERVISNA ZONA BADERNA I2, I3</t>
  </si>
  <si>
    <t>GOSPODARSKA SERVISNA ZONA DRAČEVAC I2</t>
  </si>
  <si>
    <t xml:space="preserve">GOSPODARSKA POSLOVNA ZONA - DEPONIJ OTPADA  K3 </t>
  </si>
  <si>
    <t>GOSPODARSKA SERVISNA ZONA POREČ U SKLOPU GRAĐEVINSKOG PODRUČJA NASELJA I3</t>
  </si>
  <si>
    <t>GOSPODARSKA SERVISNA ZONA POREČ I3</t>
  </si>
  <si>
    <t>GOSPODARSKA SERVISNA ZONA KUKCI I2</t>
  </si>
  <si>
    <t>GOSPODARSKA SERVISNA ZONA BUIĆI ŽBANDAJ I2</t>
  </si>
  <si>
    <t>TRP ULIKA</t>
  </si>
  <si>
    <t>TRP PLAVA I ZELENA LAGUNA II</t>
  </si>
  <si>
    <t xml:space="preserve">GOSPODARSKA POSLOVNA ZONA - DEPONIJ GRAĐEVINSKOG OTPADA K3 </t>
  </si>
  <si>
    <t>NEMA U PPIŽ</t>
  </si>
  <si>
    <t>IMA U PPIŽ, 
NEMA U PPUG</t>
  </si>
  <si>
    <t>TRP PLAVA I ZELENA LAGUNA I i III</t>
  </si>
  <si>
    <t>U SKLOPU
 G.P. NASELJA</t>
  </si>
  <si>
    <t>TRP BRATOVIĆI</t>
  </si>
  <si>
    <t>ZONE UGOSTITELJSKO TURISTIČKE NAMJENE U SKLOPU GRAĐEVINSKIH PODRUČJA NASELJA</t>
  </si>
  <si>
    <t>TZ OTOK SVETI NIKOLA</t>
  </si>
  <si>
    <t>TZ BORIK</t>
  </si>
  <si>
    <t>TZ ŠPADIĆI</t>
  </si>
  <si>
    <t>TRP JEHNIĆI - NEMA U PPUG</t>
  </si>
  <si>
    <t>TRP STANCIJA CIPRIJAN - NEMA U PPUG</t>
  </si>
  <si>
    <t>DO 8,00</t>
  </si>
  <si>
    <t>DO 3,00</t>
  </si>
  <si>
    <t>TP STANCIJA LINDI</t>
  </si>
  <si>
    <t>TP JAMA BAREDINE</t>
  </si>
  <si>
    <t>IZDVOJENA GRAĐEVINSKA PODRUČJA IZVAN NASELJA GOSPODARSKE UGOSTITELJSKO TURISTIČKE NAMJENE</t>
  </si>
  <si>
    <t>INDEKS PORASTA 2011/2019.</t>
  </si>
  <si>
    <t>LEGENDA</t>
  </si>
  <si>
    <t>NASELJA ČIJI JE BROJ STANOVNIKA 2019. PREMAŠIO BROJ KOJI JE DEMOGRAFSKOM PROJEKCIJOM PLANIRAN ZA 2020. GODINU</t>
  </si>
  <si>
    <t>NASELJA KOD KOJIH JE UOČLJIV DEMOGRAFSKI PAD - BROJ STANOVNIKA 2030. JE MANJI OD BROJA STANOVNIKA 2011. GODINE</t>
  </si>
  <si>
    <t>POSTOJEĆI BROJ STANOVNIKA IZ REGISTRA STANOVNIKA
SVIBANJ 2019.</t>
  </si>
  <si>
    <t>PODACI IZ REGISTRA STANOVNIKA SVIBANJ
2019.</t>
  </si>
  <si>
    <t>UKUPNI BROJ STANOVNIKA 2020.
(STALNI+POVR.)</t>
  </si>
  <si>
    <t xml:space="preserve">IZMJENE I DOPUNE PROSTORNOG PLANA UREĐENJE GRADA POREČA
ANALIZA IZDVOJENIH GRAĐEVINSKIH PODRUČJA IZVAN NASELJA </t>
  </si>
  <si>
    <t>IZMJENE I DOPUNE PROSTORNOG PLANA UREĐENJE GRADA POREČA
ANALIZA KRETANJA STANOVNIKA 2001. - 2030</t>
  </si>
  <si>
    <t xml:space="preserve">Sveta Ana </t>
  </si>
  <si>
    <t>Lisac</t>
  </si>
  <si>
    <t>St. Bečić</t>
  </si>
  <si>
    <t xml:space="preserve">Žeka </t>
  </si>
  <si>
    <t>Poreč</t>
  </si>
  <si>
    <t>St. Benuška</t>
  </si>
  <si>
    <t>St. Meduza</t>
  </si>
  <si>
    <t xml:space="preserve">NAZIV NASELJA I DIJELOVA NASELJA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</si>
</sst>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b/>
      <sz val="9"/>
      <color theme="0" tint="-0.249977111117893"/>
      <name val="Arial"/>
      <family val="2"/>
      <charset val="238"/>
    </font>
    <font>
      <sz val="9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C0E"/>
        <bgColor indexed="64"/>
      </patternFill>
    </fill>
    <fill>
      <patternFill patternType="solid">
        <fgColor rgb="FFBCEDF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12" fillId="0" borderId="0" xfId="0" applyFont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0" fillId="4" borderId="1" xfId="0" applyFill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9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2" fontId="19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wrapText="1"/>
    </xf>
    <xf numFmtId="2" fontId="20" fillId="0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2" fontId="20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23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" fontId="22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1" fontId="22" fillId="4" borderId="1" xfId="0" applyNumberFormat="1" applyFont="1" applyFill="1" applyBorder="1" applyAlignment="1">
      <alignment horizontal="center"/>
    </xf>
    <xf numFmtId="1" fontId="22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top" wrapText="1"/>
    </xf>
    <xf numFmtId="0" fontId="13" fillId="0" borderId="0" xfId="0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left" vertical="top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left" wrapText="1"/>
    </xf>
    <xf numFmtId="0" fontId="1" fillId="5" borderId="20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1" fillId="5" borderId="21" xfId="0" applyFont="1" applyFill="1" applyBorder="1" applyAlignment="1">
      <alignment horizontal="left" wrapText="1"/>
    </xf>
    <xf numFmtId="0" fontId="1" fillId="5" borderId="22" xfId="0" applyFont="1" applyFill="1" applyBorder="1" applyAlignment="1">
      <alignment horizontal="left" wrapText="1"/>
    </xf>
    <xf numFmtId="0" fontId="18" fillId="5" borderId="3" xfId="0" applyFont="1" applyFill="1" applyBorder="1" applyAlignment="1">
      <alignment horizontal="center" wrapText="1"/>
    </xf>
    <xf numFmtId="0" fontId="18" fillId="5" borderId="4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18" fillId="5" borderId="5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7EC0E"/>
      <color rgb="FFF6C204"/>
      <color rgb="FFBCEDFC"/>
      <color rgb="FF86D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0"/>
  <sheetViews>
    <sheetView topLeftCell="A43" zoomScale="80" zoomScaleNormal="80" workbookViewId="0">
      <selection activeCell="Q24" sqref="Q24"/>
    </sheetView>
  </sheetViews>
  <sheetFormatPr defaultRowHeight="15" x14ac:dyDescent="0.25"/>
  <cols>
    <col min="2" max="2" width="10.7109375" customWidth="1"/>
    <col min="3" max="3" width="18.7109375" bestFit="1" customWidth="1"/>
    <col min="4" max="13" width="14.7109375" customWidth="1"/>
    <col min="14" max="14" width="16.85546875" customWidth="1"/>
    <col min="15" max="15" width="14.5703125" customWidth="1"/>
  </cols>
  <sheetData>
    <row r="2" spans="2:13" ht="15" customHeight="1" x14ac:dyDescent="0.25">
      <c r="B2" s="104" t="s">
        <v>180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2:13" x14ac:dyDescent="0.2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2:13" ht="15" customHeight="1" x14ac:dyDescent="0.25">
      <c r="B4" s="104" t="s">
        <v>65</v>
      </c>
      <c r="C4" s="104" t="s">
        <v>1</v>
      </c>
      <c r="D4" s="105" t="s">
        <v>2</v>
      </c>
      <c r="E4" s="105"/>
      <c r="F4" s="105"/>
      <c r="G4" s="105"/>
      <c r="H4" s="105"/>
      <c r="I4" s="105"/>
      <c r="J4" s="105"/>
      <c r="K4" s="105"/>
      <c r="L4" s="105"/>
      <c r="M4" s="105"/>
    </row>
    <row r="5" spans="2:13" x14ac:dyDescent="0.25">
      <c r="B5" s="104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2:13" ht="60" x14ac:dyDescent="0.25">
      <c r="B6" s="104"/>
      <c r="C6" s="104"/>
      <c r="D6" s="75" t="s">
        <v>24</v>
      </c>
      <c r="E6" s="75" t="s">
        <v>25</v>
      </c>
      <c r="F6" s="85" t="s">
        <v>26</v>
      </c>
      <c r="G6" s="85" t="s">
        <v>142</v>
      </c>
      <c r="H6" s="76" t="s">
        <v>177</v>
      </c>
      <c r="I6" s="76" t="s">
        <v>172</v>
      </c>
      <c r="J6" s="76" t="s">
        <v>64</v>
      </c>
      <c r="K6" s="75" t="s">
        <v>11</v>
      </c>
      <c r="L6" s="85" t="s">
        <v>178</v>
      </c>
      <c r="M6" s="76" t="s">
        <v>66</v>
      </c>
    </row>
    <row r="7" spans="2:13" x14ac:dyDescent="0.25">
      <c r="B7" s="80" t="s">
        <v>3</v>
      </c>
      <c r="C7" s="80" t="s">
        <v>67</v>
      </c>
      <c r="D7" s="81">
        <v>111</v>
      </c>
      <c r="E7" s="81">
        <v>164</v>
      </c>
      <c r="F7" s="13">
        <v>272</v>
      </c>
      <c r="G7" s="27">
        <f>E7/D7</f>
        <v>1.4774774774774775</v>
      </c>
      <c r="H7" s="50">
        <v>233</v>
      </c>
      <c r="I7" s="51">
        <f>H7/E7</f>
        <v>1.4207317073170731</v>
      </c>
      <c r="J7" s="69">
        <f>H7*I7</f>
        <v>331.03048780487802</v>
      </c>
      <c r="K7" s="81">
        <v>23</v>
      </c>
      <c r="L7" s="73">
        <f>F7+K7</f>
        <v>295</v>
      </c>
      <c r="M7" s="72">
        <f>J7+K7</f>
        <v>354.03048780487802</v>
      </c>
    </row>
    <row r="8" spans="2:13" x14ac:dyDescent="0.25">
      <c r="B8" s="82" t="s">
        <v>4</v>
      </c>
      <c r="C8" s="80" t="s">
        <v>68</v>
      </c>
      <c r="D8" s="81">
        <v>201</v>
      </c>
      <c r="E8" s="81">
        <v>240</v>
      </c>
      <c r="F8" s="13">
        <v>322</v>
      </c>
      <c r="G8" s="27">
        <f t="shared" ref="G8:G59" si="0">E8/D8</f>
        <v>1.1940298507462686</v>
      </c>
      <c r="H8" s="78">
        <v>329</v>
      </c>
      <c r="I8" s="51">
        <f t="shared" ref="I8:I59" si="1">H8/E8</f>
        <v>1.3708333333333333</v>
      </c>
      <c r="J8" s="69">
        <f t="shared" ref="J8:J59" si="2">H8*I8</f>
        <v>451.00416666666666</v>
      </c>
      <c r="K8" s="81">
        <v>38</v>
      </c>
      <c r="L8" s="73">
        <f t="shared" ref="L8:L60" si="3">F8+K8</f>
        <v>360</v>
      </c>
      <c r="M8" s="72">
        <f t="shared" ref="M8:M59" si="4">J8+K8</f>
        <v>489.00416666666666</v>
      </c>
    </row>
    <row r="9" spans="2:13" x14ac:dyDescent="0.25">
      <c r="B9" s="82" t="s">
        <v>5</v>
      </c>
      <c r="C9" s="80" t="s">
        <v>69</v>
      </c>
      <c r="D9" s="81">
        <v>16</v>
      </c>
      <c r="E9" s="81">
        <v>17</v>
      </c>
      <c r="F9" s="13">
        <v>22</v>
      </c>
      <c r="G9" s="27">
        <f t="shared" si="0"/>
        <v>1.0625</v>
      </c>
      <c r="H9" s="50">
        <v>18</v>
      </c>
      <c r="I9" s="51">
        <f t="shared" si="1"/>
        <v>1.0588235294117647</v>
      </c>
      <c r="J9" s="69">
        <f t="shared" si="2"/>
        <v>19.058823529411764</v>
      </c>
      <c r="K9" s="81">
        <v>0</v>
      </c>
      <c r="L9" s="73">
        <f t="shared" si="3"/>
        <v>22</v>
      </c>
      <c r="M9" s="72">
        <f t="shared" si="4"/>
        <v>19.058823529411764</v>
      </c>
    </row>
    <row r="10" spans="2:13" x14ac:dyDescent="0.25">
      <c r="B10" s="82" t="s">
        <v>6</v>
      </c>
      <c r="C10" s="80" t="s">
        <v>70</v>
      </c>
      <c r="D10" s="81">
        <v>182</v>
      </c>
      <c r="E10" s="83">
        <v>90</v>
      </c>
      <c r="F10" s="70">
        <v>50</v>
      </c>
      <c r="G10" s="27">
        <f t="shared" si="0"/>
        <v>0.49450549450549453</v>
      </c>
      <c r="H10" s="78">
        <v>99</v>
      </c>
      <c r="I10" s="51">
        <f t="shared" si="1"/>
        <v>1.1000000000000001</v>
      </c>
      <c r="J10" s="69">
        <f t="shared" si="2"/>
        <v>108.9</v>
      </c>
      <c r="K10" s="81">
        <v>15</v>
      </c>
      <c r="L10" s="73">
        <f t="shared" si="3"/>
        <v>65</v>
      </c>
      <c r="M10" s="72">
        <f t="shared" si="4"/>
        <v>123.9</v>
      </c>
    </row>
    <row r="11" spans="2:13" x14ac:dyDescent="0.25">
      <c r="B11" s="82" t="s">
        <v>13</v>
      </c>
      <c r="C11" s="80" t="s">
        <v>71</v>
      </c>
      <c r="D11" s="81">
        <v>20</v>
      </c>
      <c r="E11" s="83">
        <v>15</v>
      </c>
      <c r="F11" s="70">
        <v>13</v>
      </c>
      <c r="G11" s="27">
        <f t="shared" si="0"/>
        <v>0.75</v>
      </c>
      <c r="H11" s="78">
        <v>24</v>
      </c>
      <c r="I11" s="51">
        <f t="shared" si="1"/>
        <v>1.6</v>
      </c>
      <c r="J11" s="69">
        <f t="shared" si="2"/>
        <v>38.400000000000006</v>
      </c>
      <c r="K11" s="89">
        <v>0</v>
      </c>
      <c r="L11" s="73">
        <f t="shared" si="3"/>
        <v>13</v>
      </c>
      <c r="M11" s="72">
        <f t="shared" si="4"/>
        <v>38.400000000000006</v>
      </c>
    </row>
    <row r="12" spans="2:13" x14ac:dyDescent="0.25">
      <c r="B12" s="82" t="s">
        <v>7</v>
      </c>
      <c r="C12" s="80" t="s">
        <v>135</v>
      </c>
      <c r="D12" s="81">
        <v>40</v>
      </c>
      <c r="E12" s="83">
        <v>104</v>
      </c>
      <c r="F12" s="70">
        <v>303</v>
      </c>
      <c r="G12" s="27">
        <f t="shared" si="0"/>
        <v>2.6</v>
      </c>
      <c r="H12" s="50">
        <v>121</v>
      </c>
      <c r="I12" s="51">
        <f t="shared" si="1"/>
        <v>1.1634615384615385</v>
      </c>
      <c r="J12" s="69">
        <f t="shared" si="2"/>
        <v>140.77884615384616</v>
      </c>
      <c r="K12" s="89">
        <v>19</v>
      </c>
      <c r="L12" s="73">
        <f t="shared" si="3"/>
        <v>322</v>
      </c>
      <c r="M12" s="72">
        <f t="shared" si="4"/>
        <v>159.77884615384616</v>
      </c>
    </row>
    <row r="13" spans="2:13" x14ac:dyDescent="0.25">
      <c r="B13" s="82" t="s">
        <v>8</v>
      </c>
      <c r="C13" s="92" t="s">
        <v>73</v>
      </c>
      <c r="D13" s="81">
        <v>10</v>
      </c>
      <c r="E13" s="81">
        <v>19</v>
      </c>
      <c r="F13" s="13">
        <v>41</v>
      </c>
      <c r="G13" s="27">
        <f t="shared" si="0"/>
        <v>1.9</v>
      </c>
      <c r="H13" s="50">
        <v>17</v>
      </c>
      <c r="I13" s="51">
        <f t="shared" si="1"/>
        <v>0.89473684210526316</v>
      </c>
      <c r="J13" s="77">
        <f t="shared" si="2"/>
        <v>15.210526315789474</v>
      </c>
      <c r="K13" s="89">
        <v>0</v>
      </c>
      <c r="L13" s="73">
        <f t="shared" si="3"/>
        <v>41</v>
      </c>
      <c r="M13" s="72">
        <f t="shared" si="4"/>
        <v>15.210526315789474</v>
      </c>
    </row>
    <row r="14" spans="2:13" x14ac:dyDescent="0.25">
      <c r="B14" s="82" t="s">
        <v>14</v>
      </c>
      <c r="C14" s="80" t="s">
        <v>74</v>
      </c>
      <c r="D14" s="81">
        <v>165</v>
      </c>
      <c r="E14" s="81">
        <v>163</v>
      </c>
      <c r="F14" s="13">
        <v>181</v>
      </c>
      <c r="G14" s="27">
        <f t="shared" si="0"/>
        <v>0.98787878787878791</v>
      </c>
      <c r="H14" s="78">
        <v>197</v>
      </c>
      <c r="I14" s="51">
        <f t="shared" si="1"/>
        <v>1.2085889570552146</v>
      </c>
      <c r="J14" s="69">
        <f t="shared" si="2"/>
        <v>238.09202453987729</v>
      </c>
      <c r="K14" s="89">
        <v>11</v>
      </c>
      <c r="L14" s="73">
        <f t="shared" si="3"/>
        <v>192</v>
      </c>
      <c r="M14" s="72">
        <f t="shared" si="4"/>
        <v>249.09202453987729</v>
      </c>
    </row>
    <row r="15" spans="2:13" x14ac:dyDescent="0.25">
      <c r="B15" s="82" t="s">
        <v>15</v>
      </c>
      <c r="C15" s="80" t="s">
        <v>75</v>
      </c>
      <c r="D15" s="81">
        <v>115</v>
      </c>
      <c r="E15" s="81">
        <v>131</v>
      </c>
      <c r="F15" s="13">
        <v>167</v>
      </c>
      <c r="G15" s="27">
        <f t="shared" si="0"/>
        <v>1.1391304347826088</v>
      </c>
      <c r="H15" s="50">
        <v>158</v>
      </c>
      <c r="I15" s="51">
        <f t="shared" si="1"/>
        <v>1.2061068702290076</v>
      </c>
      <c r="J15" s="69">
        <f t="shared" si="2"/>
        <v>190.56488549618319</v>
      </c>
      <c r="K15" s="89">
        <v>15</v>
      </c>
      <c r="L15" s="73">
        <f t="shared" si="3"/>
        <v>182</v>
      </c>
      <c r="M15" s="72">
        <f t="shared" si="4"/>
        <v>205.56488549618319</v>
      </c>
    </row>
    <row r="16" spans="2:13" x14ac:dyDescent="0.25">
      <c r="B16" s="82" t="s">
        <v>16</v>
      </c>
      <c r="C16" s="80" t="s">
        <v>76</v>
      </c>
      <c r="D16" s="81">
        <v>83</v>
      </c>
      <c r="E16" s="81">
        <v>158</v>
      </c>
      <c r="F16" s="13">
        <v>337</v>
      </c>
      <c r="G16" s="27">
        <f t="shared" si="0"/>
        <v>1.9036144578313252</v>
      </c>
      <c r="H16" s="50">
        <v>219</v>
      </c>
      <c r="I16" s="51">
        <f t="shared" si="1"/>
        <v>1.3860759493670887</v>
      </c>
      <c r="J16" s="69">
        <f t="shared" si="2"/>
        <v>303.55063291139243</v>
      </c>
      <c r="K16" s="89">
        <v>60</v>
      </c>
      <c r="L16" s="73">
        <f t="shared" si="3"/>
        <v>397</v>
      </c>
      <c r="M16" s="72">
        <f t="shared" si="4"/>
        <v>363.55063291139243</v>
      </c>
    </row>
    <row r="17" spans="2:13" x14ac:dyDescent="0.25">
      <c r="B17" s="82" t="s">
        <v>17</v>
      </c>
      <c r="C17" s="84" t="s">
        <v>115</v>
      </c>
      <c r="D17" s="81">
        <v>593</v>
      </c>
      <c r="E17" s="81">
        <v>527</v>
      </c>
      <c r="F17" s="13">
        <v>525</v>
      </c>
      <c r="G17" s="27">
        <f t="shared" si="0"/>
        <v>0.88870151770657668</v>
      </c>
      <c r="H17" s="78">
        <v>647</v>
      </c>
      <c r="I17" s="51">
        <f t="shared" si="1"/>
        <v>1.2277039848197344</v>
      </c>
      <c r="J17" s="69">
        <f t="shared" si="2"/>
        <v>794.32447817836817</v>
      </c>
      <c r="K17" s="90">
        <v>6614</v>
      </c>
      <c r="L17" s="73">
        <f t="shared" si="3"/>
        <v>7139</v>
      </c>
      <c r="M17" s="72">
        <f t="shared" si="4"/>
        <v>7408.3244781783678</v>
      </c>
    </row>
    <row r="18" spans="2:13" x14ac:dyDescent="0.25">
      <c r="B18" s="82" t="s">
        <v>18</v>
      </c>
      <c r="C18" s="84" t="s">
        <v>77</v>
      </c>
      <c r="D18" s="81">
        <v>99</v>
      </c>
      <c r="E18" s="81">
        <v>99</v>
      </c>
      <c r="F18" s="13">
        <v>111</v>
      </c>
      <c r="G18" s="27">
        <f t="shared" si="0"/>
        <v>1</v>
      </c>
      <c r="H18" s="50">
        <v>103</v>
      </c>
      <c r="I18" s="51">
        <f t="shared" si="1"/>
        <v>1.0404040404040404</v>
      </c>
      <c r="J18" s="69">
        <f t="shared" si="2"/>
        <v>107.16161616161617</v>
      </c>
      <c r="K18" s="89">
        <v>0</v>
      </c>
      <c r="L18" s="73">
        <f t="shared" si="3"/>
        <v>111</v>
      </c>
      <c r="M18" s="72">
        <f t="shared" si="4"/>
        <v>107.16161616161617</v>
      </c>
    </row>
    <row r="19" spans="2:13" x14ac:dyDescent="0.25">
      <c r="B19" s="82" t="s">
        <v>19</v>
      </c>
      <c r="C19" s="80" t="s">
        <v>78</v>
      </c>
      <c r="D19" s="81">
        <v>21</v>
      </c>
      <c r="E19" s="81">
        <v>20</v>
      </c>
      <c r="F19" s="13">
        <v>21</v>
      </c>
      <c r="G19" s="27">
        <f t="shared" si="0"/>
        <v>0.95238095238095233</v>
      </c>
      <c r="H19" s="78">
        <v>24</v>
      </c>
      <c r="I19" s="51">
        <f t="shared" si="1"/>
        <v>1.2</v>
      </c>
      <c r="J19" s="69">
        <f t="shared" si="2"/>
        <v>28.799999999999997</v>
      </c>
      <c r="K19" s="89">
        <v>0</v>
      </c>
      <c r="L19" s="73">
        <f t="shared" si="3"/>
        <v>21</v>
      </c>
      <c r="M19" s="72">
        <f t="shared" si="4"/>
        <v>28.799999999999997</v>
      </c>
    </row>
    <row r="20" spans="2:13" x14ac:dyDescent="0.25">
      <c r="B20" s="82" t="s">
        <v>20</v>
      </c>
      <c r="C20" s="80" t="s">
        <v>79</v>
      </c>
      <c r="D20" s="81">
        <v>38</v>
      </c>
      <c r="E20" s="81">
        <v>45</v>
      </c>
      <c r="F20" s="13">
        <v>60</v>
      </c>
      <c r="G20" s="27">
        <f t="shared" si="0"/>
        <v>1.1842105263157894</v>
      </c>
      <c r="H20" s="50">
        <v>45</v>
      </c>
      <c r="I20" s="51">
        <f t="shared" si="1"/>
        <v>1</v>
      </c>
      <c r="J20" s="69">
        <f t="shared" si="2"/>
        <v>45</v>
      </c>
      <c r="K20" s="89">
        <v>11</v>
      </c>
      <c r="L20" s="73">
        <f t="shared" si="3"/>
        <v>71</v>
      </c>
      <c r="M20" s="72">
        <f t="shared" si="4"/>
        <v>56</v>
      </c>
    </row>
    <row r="21" spans="2:13" x14ac:dyDescent="0.25">
      <c r="B21" s="82" t="s">
        <v>21</v>
      </c>
      <c r="C21" s="80" t="s">
        <v>136</v>
      </c>
      <c r="D21" s="81">
        <v>130</v>
      </c>
      <c r="E21" s="81">
        <v>166</v>
      </c>
      <c r="F21" s="13">
        <v>238</v>
      </c>
      <c r="G21" s="27">
        <f t="shared" si="0"/>
        <v>1.2769230769230768</v>
      </c>
      <c r="H21" s="50">
        <v>205</v>
      </c>
      <c r="I21" s="51">
        <f t="shared" si="1"/>
        <v>1.2349397590361446</v>
      </c>
      <c r="J21" s="69">
        <f t="shared" si="2"/>
        <v>253.16265060240966</v>
      </c>
      <c r="K21" s="89">
        <v>91</v>
      </c>
      <c r="L21" s="73">
        <f t="shared" si="3"/>
        <v>329</v>
      </c>
      <c r="M21" s="72">
        <f t="shared" si="4"/>
        <v>344.16265060240966</v>
      </c>
    </row>
    <row r="22" spans="2:13" x14ac:dyDescent="0.25">
      <c r="B22" s="82" t="s">
        <v>22</v>
      </c>
      <c r="C22" s="80" t="s">
        <v>80</v>
      </c>
      <c r="D22" s="81">
        <v>30</v>
      </c>
      <c r="E22" s="81">
        <v>43</v>
      </c>
      <c r="F22" s="13">
        <v>69</v>
      </c>
      <c r="G22" s="27">
        <f t="shared" si="0"/>
        <v>1.4333333333333333</v>
      </c>
      <c r="H22" s="50">
        <v>58</v>
      </c>
      <c r="I22" s="51">
        <f t="shared" si="1"/>
        <v>1.3488372093023255</v>
      </c>
      <c r="J22" s="69">
        <f t="shared" si="2"/>
        <v>78.232558139534888</v>
      </c>
      <c r="K22" s="89">
        <v>4</v>
      </c>
      <c r="L22" s="73">
        <f t="shared" si="3"/>
        <v>73</v>
      </c>
      <c r="M22" s="72">
        <f t="shared" si="4"/>
        <v>82.232558139534888</v>
      </c>
    </row>
    <row r="23" spans="2:13" x14ac:dyDescent="0.25">
      <c r="B23" s="82" t="s">
        <v>27</v>
      </c>
      <c r="C23" s="80" t="s">
        <v>81</v>
      </c>
      <c r="D23" s="81">
        <v>155</v>
      </c>
      <c r="E23" s="81">
        <v>181</v>
      </c>
      <c r="F23" s="13">
        <v>237</v>
      </c>
      <c r="G23" s="27">
        <f t="shared" si="0"/>
        <v>1.167741935483871</v>
      </c>
      <c r="H23" s="50">
        <v>190</v>
      </c>
      <c r="I23" s="51">
        <f t="shared" si="1"/>
        <v>1.0497237569060773</v>
      </c>
      <c r="J23" s="69">
        <f t="shared" si="2"/>
        <v>199.44751381215468</v>
      </c>
      <c r="K23" s="89">
        <v>174</v>
      </c>
      <c r="L23" s="73">
        <f t="shared" si="3"/>
        <v>411</v>
      </c>
      <c r="M23" s="72">
        <f t="shared" si="4"/>
        <v>373.44751381215468</v>
      </c>
    </row>
    <row r="24" spans="2:13" x14ac:dyDescent="0.25">
      <c r="B24" s="82" t="s">
        <v>28</v>
      </c>
      <c r="C24" s="80" t="s">
        <v>82</v>
      </c>
      <c r="D24" s="81">
        <v>53</v>
      </c>
      <c r="E24" s="81">
        <v>68</v>
      </c>
      <c r="F24" s="13">
        <v>98</v>
      </c>
      <c r="G24" s="27">
        <f t="shared" si="0"/>
        <v>1.2830188679245282</v>
      </c>
      <c r="H24" s="50">
        <v>76</v>
      </c>
      <c r="I24" s="51">
        <f t="shared" si="1"/>
        <v>1.1176470588235294</v>
      </c>
      <c r="J24" s="69">
        <f t="shared" si="2"/>
        <v>84.941176470588232</v>
      </c>
      <c r="K24" s="89">
        <v>0</v>
      </c>
      <c r="L24" s="73">
        <f t="shared" si="3"/>
        <v>98</v>
      </c>
      <c r="M24" s="72">
        <f t="shared" si="4"/>
        <v>84.941176470588232</v>
      </c>
    </row>
    <row r="25" spans="2:13" x14ac:dyDescent="0.25">
      <c r="B25" s="82" t="s">
        <v>29</v>
      </c>
      <c r="C25" s="80" t="s">
        <v>84</v>
      </c>
      <c r="D25" s="81">
        <v>13</v>
      </c>
      <c r="E25" s="81">
        <v>18</v>
      </c>
      <c r="F25" s="13">
        <v>28</v>
      </c>
      <c r="G25" s="27">
        <f t="shared" si="0"/>
        <v>1.3846153846153846</v>
      </c>
      <c r="H25" s="50">
        <v>18</v>
      </c>
      <c r="I25" s="51">
        <f t="shared" si="1"/>
        <v>1</v>
      </c>
      <c r="J25" s="69">
        <f t="shared" si="2"/>
        <v>18</v>
      </c>
      <c r="K25" s="89">
        <v>0</v>
      </c>
      <c r="L25" s="73">
        <f t="shared" si="3"/>
        <v>28</v>
      </c>
      <c r="M25" s="72">
        <f t="shared" si="4"/>
        <v>18</v>
      </c>
    </row>
    <row r="26" spans="2:13" x14ac:dyDescent="0.25">
      <c r="B26" s="82" t="s">
        <v>30</v>
      </c>
      <c r="C26" s="80" t="s">
        <v>83</v>
      </c>
      <c r="D26" s="81">
        <v>58</v>
      </c>
      <c r="E26" s="81">
        <v>50</v>
      </c>
      <c r="F26" s="13">
        <v>48</v>
      </c>
      <c r="G26" s="27">
        <f t="shared" si="0"/>
        <v>0.86206896551724133</v>
      </c>
      <c r="H26" s="78">
        <v>61</v>
      </c>
      <c r="I26" s="51">
        <f t="shared" si="1"/>
        <v>1.22</v>
      </c>
      <c r="J26" s="69">
        <f t="shared" si="2"/>
        <v>74.42</v>
      </c>
      <c r="K26" s="89">
        <v>23</v>
      </c>
      <c r="L26" s="73">
        <f t="shared" si="3"/>
        <v>71</v>
      </c>
      <c r="M26" s="72">
        <f t="shared" si="4"/>
        <v>97.42</v>
      </c>
    </row>
    <row r="27" spans="2:13" x14ac:dyDescent="0.25">
      <c r="B27" s="82" t="s">
        <v>31</v>
      </c>
      <c r="C27" s="92" t="s">
        <v>116</v>
      </c>
      <c r="D27" s="81">
        <v>29</v>
      </c>
      <c r="E27" s="81">
        <v>39</v>
      </c>
      <c r="F27" s="13">
        <v>59</v>
      </c>
      <c r="G27" s="27">
        <f t="shared" si="0"/>
        <v>1.3448275862068966</v>
      </c>
      <c r="H27" s="50">
        <v>36</v>
      </c>
      <c r="I27" s="51">
        <f t="shared" si="1"/>
        <v>0.92307692307692313</v>
      </c>
      <c r="J27" s="77">
        <f t="shared" si="2"/>
        <v>33.230769230769234</v>
      </c>
      <c r="K27" s="89">
        <v>4</v>
      </c>
      <c r="L27" s="73">
        <f t="shared" si="3"/>
        <v>63</v>
      </c>
      <c r="M27" s="72">
        <f t="shared" si="4"/>
        <v>37.230769230769234</v>
      </c>
    </row>
    <row r="28" spans="2:13" x14ac:dyDescent="0.25">
      <c r="B28" s="82" t="s">
        <v>32</v>
      </c>
      <c r="C28" s="80" t="s">
        <v>85</v>
      </c>
      <c r="D28" s="81">
        <v>5</v>
      </c>
      <c r="E28" s="81">
        <v>3</v>
      </c>
      <c r="F28" s="13">
        <v>2</v>
      </c>
      <c r="G28" s="27">
        <f t="shared" si="0"/>
        <v>0.6</v>
      </c>
      <c r="H28" s="78">
        <v>3</v>
      </c>
      <c r="I28" s="51">
        <f t="shared" si="1"/>
        <v>1</v>
      </c>
      <c r="J28" s="69">
        <f t="shared" si="2"/>
        <v>3</v>
      </c>
      <c r="K28" s="89">
        <v>0</v>
      </c>
      <c r="L28" s="73">
        <f t="shared" si="3"/>
        <v>2</v>
      </c>
      <c r="M28" s="72">
        <f t="shared" si="4"/>
        <v>3</v>
      </c>
    </row>
    <row r="29" spans="2:13" x14ac:dyDescent="0.25">
      <c r="B29" s="82" t="s">
        <v>33</v>
      </c>
      <c r="C29" s="80" t="s">
        <v>86</v>
      </c>
      <c r="D29" s="81">
        <v>163</v>
      </c>
      <c r="E29" s="81">
        <v>216</v>
      </c>
      <c r="F29" s="13">
        <v>321</v>
      </c>
      <c r="G29" s="27">
        <f t="shared" si="0"/>
        <v>1.3251533742331287</v>
      </c>
      <c r="H29" s="50">
        <v>251</v>
      </c>
      <c r="I29" s="51">
        <f t="shared" si="1"/>
        <v>1.162037037037037</v>
      </c>
      <c r="J29" s="69">
        <f t="shared" si="2"/>
        <v>291.6712962962963</v>
      </c>
      <c r="K29" s="89">
        <v>4</v>
      </c>
      <c r="L29" s="73">
        <f t="shared" si="3"/>
        <v>325</v>
      </c>
      <c r="M29" s="72">
        <f t="shared" si="4"/>
        <v>295.6712962962963</v>
      </c>
    </row>
    <row r="30" spans="2:13" x14ac:dyDescent="0.25">
      <c r="B30" s="82" t="s">
        <v>34</v>
      </c>
      <c r="C30" s="92" t="s">
        <v>87</v>
      </c>
      <c r="D30" s="81">
        <v>64</v>
      </c>
      <c r="E30" s="81">
        <v>64</v>
      </c>
      <c r="F30" s="13">
        <v>72</v>
      </c>
      <c r="G30" s="27">
        <f t="shared" si="0"/>
        <v>1</v>
      </c>
      <c r="H30" s="50">
        <v>63</v>
      </c>
      <c r="I30" s="51">
        <f t="shared" si="1"/>
        <v>0.984375</v>
      </c>
      <c r="J30" s="77">
        <f t="shared" si="2"/>
        <v>62.015625</v>
      </c>
      <c r="K30" s="89">
        <v>0</v>
      </c>
      <c r="L30" s="73">
        <f t="shared" si="3"/>
        <v>72</v>
      </c>
      <c r="M30" s="72">
        <f t="shared" si="4"/>
        <v>62.015625</v>
      </c>
    </row>
    <row r="31" spans="2:13" x14ac:dyDescent="0.25">
      <c r="B31" s="82" t="s">
        <v>35</v>
      </c>
      <c r="C31" s="80" t="s">
        <v>88</v>
      </c>
      <c r="D31" s="81">
        <v>50</v>
      </c>
      <c r="E31" s="81">
        <v>48</v>
      </c>
      <c r="F31" s="13">
        <v>52</v>
      </c>
      <c r="G31" s="27">
        <f t="shared" si="0"/>
        <v>0.96</v>
      </c>
      <c r="H31" s="78">
        <v>53</v>
      </c>
      <c r="I31" s="51">
        <f t="shared" si="1"/>
        <v>1.1041666666666667</v>
      </c>
      <c r="J31" s="69">
        <f t="shared" si="2"/>
        <v>58.520833333333336</v>
      </c>
      <c r="K31" s="89">
        <v>8</v>
      </c>
      <c r="L31" s="73">
        <f t="shared" si="3"/>
        <v>60</v>
      </c>
      <c r="M31" s="72">
        <f t="shared" si="4"/>
        <v>66.520833333333343</v>
      </c>
    </row>
    <row r="32" spans="2:13" x14ac:dyDescent="0.25">
      <c r="B32" s="82" t="s">
        <v>36</v>
      </c>
      <c r="C32" s="80" t="s">
        <v>137</v>
      </c>
      <c r="D32" s="81">
        <v>86</v>
      </c>
      <c r="E32" s="81">
        <v>99</v>
      </c>
      <c r="F32" s="13">
        <v>128</v>
      </c>
      <c r="G32" s="27">
        <f t="shared" si="0"/>
        <v>1.1511627906976745</v>
      </c>
      <c r="H32" s="78">
        <v>153</v>
      </c>
      <c r="I32" s="51">
        <f t="shared" si="1"/>
        <v>1.5454545454545454</v>
      </c>
      <c r="J32" s="69">
        <f t="shared" si="2"/>
        <v>236.45454545454544</v>
      </c>
      <c r="K32" s="89">
        <v>34</v>
      </c>
      <c r="L32" s="73">
        <f t="shared" si="3"/>
        <v>162</v>
      </c>
      <c r="M32" s="72">
        <f t="shared" si="4"/>
        <v>270.45454545454544</v>
      </c>
    </row>
    <row r="33" spans="2:13" x14ac:dyDescent="0.25">
      <c r="B33" s="82" t="s">
        <v>37</v>
      </c>
      <c r="C33" s="80" t="s">
        <v>90</v>
      </c>
      <c r="D33" s="81">
        <v>368</v>
      </c>
      <c r="E33" s="81">
        <v>500</v>
      </c>
      <c r="F33" s="13">
        <v>762</v>
      </c>
      <c r="G33" s="27">
        <f t="shared" si="0"/>
        <v>1.3586956521739131</v>
      </c>
      <c r="H33" s="50">
        <v>650</v>
      </c>
      <c r="I33" s="51">
        <f t="shared" si="1"/>
        <v>1.3</v>
      </c>
      <c r="J33" s="69">
        <f t="shared" si="2"/>
        <v>845</v>
      </c>
      <c r="K33" s="89">
        <v>241</v>
      </c>
      <c r="L33" s="73">
        <f t="shared" si="3"/>
        <v>1003</v>
      </c>
      <c r="M33" s="72">
        <f t="shared" si="4"/>
        <v>1086</v>
      </c>
    </row>
    <row r="34" spans="2:13" x14ac:dyDescent="0.25">
      <c r="B34" s="82" t="s">
        <v>38</v>
      </c>
      <c r="C34" s="80" t="s">
        <v>91</v>
      </c>
      <c r="D34" s="81">
        <v>62</v>
      </c>
      <c r="E34" s="81">
        <v>86</v>
      </c>
      <c r="F34" s="13">
        <v>134</v>
      </c>
      <c r="G34" s="27">
        <f t="shared" si="0"/>
        <v>1.3870967741935485</v>
      </c>
      <c r="H34" s="50">
        <v>119</v>
      </c>
      <c r="I34" s="51">
        <f t="shared" si="1"/>
        <v>1.3837209302325582</v>
      </c>
      <c r="J34" s="69">
        <f t="shared" si="2"/>
        <v>164.66279069767441</v>
      </c>
      <c r="K34" s="89">
        <v>4</v>
      </c>
      <c r="L34" s="73">
        <f t="shared" si="3"/>
        <v>138</v>
      </c>
      <c r="M34" s="72">
        <f t="shared" si="4"/>
        <v>168.66279069767441</v>
      </c>
    </row>
    <row r="35" spans="2:13" x14ac:dyDescent="0.25">
      <c r="B35" s="82" t="s">
        <v>39</v>
      </c>
      <c r="C35" s="80" t="s">
        <v>92</v>
      </c>
      <c r="D35" s="81">
        <v>12</v>
      </c>
      <c r="E35" s="81">
        <v>16</v>
      </c>
      <c r="F35" s="13">
        <v>24</v>
      </c>
      <c r="G35" s="27">
        <f t="shared" si="0"/>
        <v>1.3333333333333333</v>
      </c>
      <c r="H35" s="78">
        <v>34</v>
      </c>
      <c r="I35" s="51">
        <f t="shared" si="1"/>
        <v>2.125</v>
      </c>
      <c r="J35" s="69">
        <f t="shared" si="2"/>
        <v>72.25</v>
      </c>
      <c r="K35" s="89">
        <v>11</v>
      </c>
      <c r="L35" s="73">
        <f t="shared" si="3"/>
        <v>35</v>
      </c>
      <c r="M35" s="72">
        <f t="shared" si="4"/>
        <v>83.25</v>
      </c>
    </row>
    <row r="36" spans="2:13" x14ac:dyDescent="0.25">
      <c r="B36" s="82" t="s">
        <v>40</v>
      </c>
      <c r="C36" s="80" t="s">
        <v>93</v>
      </c>
      <c r="D36" s="81">
        <v>22</v>
      </c>
      <c r="E36" s="81">
        <v>37</v>
      </c>
      <c r="F36" s="13">
        <v>70</v>
      </c>
      <c r="G36" s="27">
        <f t="shared" si="0"/>
        <v>1.6818181818181819</v>
      </c>
      <c r="H36" s="50">
        <v>36</v>
      </c>
      <c r="I36" s="51">
        <f t="shared" si="1"/>
        <v>0.97297297297297303</v>
      </c>
      <c r="J36" s="69">
        <f t="shared" si="2"/>
        <v>35.027027027027032</v>
      </c>
      <c r="K36" s="89">
        <v>0</v>
      </c>
      <c r="L36" s="73">
        <f t="shared" si="3"/>
        <v>70</v>
      </c>
      <c r="M36" s="72">
        <f t="shared" si="4"/>
        <v>35.027027027027032</v>
      </c>
    </row>
    <row r="37" spans="2:13" x14ac:dyDescent="0.25">
      <c r="B37" s="82" t="s">
        <v>41</v>
      </c>
      <c r="C37" s="80" t="s">
        <v>94</v>
      </c>
      <c r="D37" s="81">
        <v>95</v>
      </c>
      <c r="E37" s="81">
        <v>122</v>
      </c>
      <c r="F37" s="13">
        <v>176</v>
      </c>
      <c r="G37" s="27">
        <f t="shared" si="0"/>
        <v>1.2842105263157895</v>
      </c>
      <c r="H37" s="50">
        <v>158</v>
      </c>
      <c r="I37" s="51">
        <f t="shared" si="1"/>
        <v>1.2950819672131149</v>
      </c>
      <c r="J37" s="69">
        <f t="shared" si="2"/>
        <v>204.62295081967216</v>
      </c>
      <c r="K37" s="89">
        <v>42</v>
      </c>
      <c r="L37" s="73">
        <f t="shared" si="3"/>
        <v>218</v>
      </c>
      <c r="M37" s="72">
        <f t="shared" si="4"/>
        <v>246.62295081967216</v>
      </c>
    </row>
    <row r="38" spans="2:13" x14ac:dyDescent="0.25">
      <c r="B38" s="82" t="s">
        <v>42</v>
      </c>
      <c r="C38" s="80" t="s">
        <v>95</v>
      </c>
      <c r="D38" s="81">
        <v>44</v>
      </c>
      <c r="E38" s="81">
        <v>43</v>
      </c>
      <c r="F38" s="13">
        <v>47</v>
      </c>
      <c r="G38" s="27">
        <f t="shared" si="0"/>
        <v>0.97727272727272729</v>
      </c>
      <c r="H38" s="78">
        <v>49</v>
      </c>
      <c r="I38" s="51">
        <f t="shared" si="1"/>
        <v>1.1395348837209303</v>
      </c>
      <c r="J38" s="69">
        <f t="shared" si="2"/>
        <v>55.837209302325583</v>
      </c>
      <c r="K38" s="89">
        <v>11</v>
      </c>
      <c r="L38" s="73">
        <f t="shared" si="3"/>
        <v>58</v>
      </c>
      <c r="M38" s="72">
        <f t="shared" si="4"/>
        <v>66.83720930232559</v>
      </c>
    </row>
    <row r="39" spans="2:13" x14ac:dyDescent="0.25">
      <c r="B39" s="82" t="s">
        <v>43</v>
      </c>
      <c r="C39" s="80" t="s">
        <v>96</v>
      </c>
      <c r="D39" s="81">
        <v>55</v>
      </c>
      <c r="E39" s="81">
        <v>57</v>
      </c>
      <c r="F39" s="13">
        <v>66</v>
      </c>
      <c r="G39" s="27">
        <f t="shared" si="0"/>
        <v>1.0363636363636364</v>
      </c>
      <c r="H39" s="50">
        <v>59</v>
      </c>
      <c r="I39" s="51">
        <f t="shared" si="1"/>
        <v>1.0350877192982457</v>
      </c>
      <c r="J39" s="69">
        <f t="shared" si="2"/>
        <v>61.0701754385965</v>
      </c>
      <c r="K39" s="89">
        <v>15</v>
      </c>
      <c r="L39" s="73">
        <f t="shared" si="3"/>
        <v>81</v>
      </c>
      <c r="M39" s="72">
        <f t="shared" si="4"/>
        <v>76.070175438596493</v>
      </c>
    </row>
    <row r="40" spans="2:13" x14ac:dyDescent="0.25">
      <c r="B40" s="82" t="s">
        <v>44</v>
      </c>
      <c r="C40" s="80" t="s">
        <v>97</v>
      </c>
      <c r="D40" s="81">
        <v>175</v>
      </c>
      <c r="E40" s="81">
        <v>180</v>
      </c>
      <c r="F40" s="13">
        <v>208</v>
      </c>
      <c r="G40" s="27">
        <f t="shared" si="0"/>
        <v>1.0285714285714285</v>
      </c>
      <c r="H40" s="78">
        <v>241</v>
      </c>
      <c r="I40" s="51">
        <f t="shared" si="1"/>
        <v>1.3388888888888888</v>
      </c>
      <c r="J40" s="69">
        <f t="shared" si="2"/>
        <v>322.67222222222222</v>
      </c>
      <c r="K40" s="89">
        <v>181</v>
      </c>
      <c r="L40" s="73">
        <f t="shared" si="3"/>
        <v>389</v>
      </c>
      <c r="M40" s="72">
        <f t="shared" si="4"/>
        <v>503.67222222222222</v>
      </c>
    </row>
    <row r="41" spans="2:13" x14ac:dyDescent="0.25">
      <c r="B41" s="82" t="s">
        <v>45</v>
      </c>
      <c r="C41" s="80" t="s">
        <v>98</v>
      </c>
      <c r="D41" s="81">
        <v>222</v>
      </c>
      <c r="E41" s="81">
        <v>366</v>
      </c>
      <c r="F41" s="13">
        <v>677</v>
      </c>
      <c r="G41" s="27">
        <f t="shared" si="0"/>
        <v>1.6486486486486487</v>
      </c>
      <c r="H41" s="50">
        <v>417</v>
      </c>
      <c r="I41" s="51">
        <f t="shared" si="1"/>
        <v>1.139344262295082</v>
      </c>
      <c r="J41" s="69">
        <f t="shared" si="2"/>
        <v>475.10655737704917</v>
      </c>
      <c r="K41" s="89">
        <v>91</v>
      </c>
      <c r="L41" s="73">
        <f t="shared" si="3"/>
        <v>768</v>
      </c>
      <c r="M41" s="72">
        <f t="shared" si="4"/>
        <v>566.10655737704917</v>
      </c>
    </row>
    <row r="42" spans="2:13" x14ac:dyDescent="0.25">
      <c r="B42" s="82" t="s">
        <v>46</v>
      </c>
      <c r="C42" s="80" t="s">
        <v>99</v>
      </c>
      <c r="D42" s="81">
        <v>341</v>
      </c>
      <c r="E42" s="81">
        <v>480</v>
      </c>
      <c r="F42" s="13">
        <v>758</v>
      </c>
      <c r="G42" s="27">
        <f t="shared" si="0"/>
        <v>1.4076246334310851</v>
      </c>
      <c r="H42" s="50">
        <v>655</v>
      </c>
      <c r="I42" s="51">
        <f t="shared" si="1"/>
        <v>1.3645833333333333</v>
      </c>
      <c r="J42" s="69">
        <f t="shared" si="2"/>
        <v>893.80208333333326</v>
      </c>
      <c r="K42" s="89">
        <v>106</v>
      </c>
      <c r="L42" s="73">
        <f t="shared" si="3"/>
        <v>864</v>
      </c>
      <c r="M42" s="72">
        <f t="shared" si="4"/>
        <v>999.80208333333326</v>
      </c>
    </row>
    <row r="43" spans="2:13" x14ac:dyDescent="0.25">
      <c r="B43" s="82" t="s">
        <v>47</v>
      </c>
      <c r="C43" s="84" t="s">
        <v>100</v>
      </c>
      <c r="D43" s="81">
        <v>10448</v>
      </c>
      <c r="E43" s="81">
        <v>9790</v>
      </c>
      <c r="F43" s="13">
        <v>10292</v>
      </c>
      <c r="G43" s="27">
        <f t="shared" si="0"/>
        <v>0.93702143950995409</v>
      </c>
      <c r="H43" s="78">
        <v>10875</v>
      </c>
      <c r="I43" s="51">
        <f t="shared" si="1"/>
        <v>1.1108273748723188</v>
      </c>
      <c r="J43" s="69">
        <f t="shared" si="2"/>
        <v>12080.247701736467</v>
      </c>
      <c r="K43" s="89">
        <v>3780</v>
      </c>
      <c r="L43" s="73">
        <f t="shared" si="3"/>
        <v>14072</v>
      </c>
      <c r="M43" s="72">
        <f t="shared" si="4"/>
        <v>15860.247701736467</v>
      </c>
    </row>
    <row r="44" spans="2:13" x14ac:dyDescent="0.25">
      <c r="B44" s="82" t="s">
        <v>48</v>
      </c>
      <c r="C44" s="80" t="s">
        <v>101</v>
      </c>
      <c r="D44" s="81">
        <v>167</v>
      </c>
      <c r="E44" s="81">
        <v>241</v>
      </c>
      <c r="F44" s="13">
        <v>390</v>
      </c>
      <c r="G44" s="27">
        <f t="shared" si="0"/>
        <v>1.4431137724550898</v>
      </c>
      <c r="H44" s="50">
        <v>308</v>
      </c>
      <c r="I44" s="51">
        <f t="shared" si="1"/>
        <v>1.2780082987551866</v>
      </c>
      <c r="J44" s="69">
        <f t="shared" si="2"/>
        <v>393.62655601659748</v>
      </c>
      <c r="K44" s="89">
        <v>26</v>
      </c>
      <c r="L44" s="73">
        <f t="shared" si="3"/>
        <v>416</v>
      </c>
      <c r="M44" s="72">
        <f t="shared" si="4"/>
        <v>419.62655601659748</v>
      </c>
    </row>
    <row r="45" spans="2:13" x14ac:dyDescent="0.25">
      <c r="B45" s="82" t="s">
        <v>49</v>
      </c>
      <c r="C45" s="80" t="s">
        <v>102</v>
      </c>
      <c r="D45" s="81">
        <v>61</v>
      </c>
      <c r="E45" s="81">
        <v>115</v>
      </c>
      <c r="F45" s="13">
        <v>243</v>
      </c>
      <c r="G45" s="27">
        <f t="shared" si="0"/>
        <v>1.8852459016393444</v>
      </c>
      <c r="H45" s="50">
        <v>189</v>
      </c>
      <c r="I45" s="51">
        <f t="shared" si="1"/>
        <v>1.6434782608695653</v>
      </c>
      <c r="J45" s="69">
        <f t="shared" si="2"/>
        <v>310.61739130434785</v>
      </c>
      <c r="K45" s="89">
        <v>19</v>
      </c>
      <c r="L45" s="73">
        <f t="shared" si="3"/>
        <v>262</v>
      </c>
      <c r="M45" s="72">
        <f t="shared" si="4"/>
        <v>329.61739130434785</v>
      </c>
    </row>
    <row r="46" spans="2:13" x14ac:dyDescent="0.25">
      <c r="B46" s="82" t="s">
        <v>50</v>
      </c>
      <c r="C46" s="92" t="s">
        <v>103</v>
      </c>
      <c r="D46" s="81">
        <v>15</v>
      </c>
      <c r="E46" s="81">
        <v>26</v>
      </c>
      <c r="F46" s="13">
        <v>51</v>
      </c>
      <c r="G46" s="27">
        <f t="shared" si="0"/>
        <v>1.7333333333333334</v>
      </c>
      <c r="H46" s="50">
        <v>22</v>
      </c>
      <c r="I46" s="51">
        <f t="shared" si="1"/>
        <v>0.84615384615384615</v>
      </c>
      <c r="J46" s="77">
        <f t="shared" si="2"/>
        <v>18.615384615384617</v>
      </c>
      <c r="K46" s="89">
        <v>8</v>
      </c>
      <c r="L46" s="73">
        <f t="shared" si="3"/>
        <v>59</v>
      </c>
      <c r="M46" s="72">
        <f t="shared" si="4"/>
        <v>26.615384615384617</v>
      </c>
    </row>
    <row r="47" spans="2:13" x14ac:dyDescent="0.25">
      <c r="B47" s="82" t="s">
        <v>51</v>
      </c>
      <c r="C47" s="92" t="s">
        <v>138</v>
      </c>
      <c r="D47" s="81">
        <v>0</v>
      </c>
      <c r="E47" s="81">
        <v>2</v>
      </c>
      <c r="F47" s="13">
        <v>0</v>
      </c>
      <c r="G47" s="27">
        <v>0</v>
      </c>
      <c r="H47" s="50">
        <v>0</v>
      </c>
      <c r="I47" s="51">
        <f t="shared" si="1"/>
        <v>0</v>
      </c>
      <c r="J47" s="77">
        <f t="shared" si="2"/>
        <v>0</v>
      </c>
      <c r="K47" s="89">
        <v>8</v>
      </c>
      <c r="L47" s="73">
        <f t="shared" si="3"/>
        <v>8</v>
      </c>
      <c r="M47" s="72">
        <f t="shared" si="4"/>
        <v>8</v>
      </c>
    </row>
    <row r="48" spans="2:13" x14ac:dyDescent="0.25">
      <c r="B48" s="82" t="s">
        <v>52</v>
      </c>
      <c r="C48" s="80" t="s">
        <v>104</v>
      </c>
      <c r="D48" s="81">
        <v>1</v>
      </c>
      <c r="E48" s="81">
        <v>19</v>
      </c>
      <c r="F48" s="13">
        <v>405</v>
      </c>
      <c r="G48" s="27">
        <f t="shared" si="0"/>
        <v>19</v>
      </c>
      <c r="H48" s="50">
        <v>29</v>
      </c>
      <c r="I48" s="51">
        <f t="shared" si="1"/>
        <v>1.5263157894736843</v>
      </c>
      <c r="J48" s="69">
        <f t="shared" si="2"/>
        <v>44.263157894736842</v>
      </c>
      <c r="K48" s="89">
        <v>4</v>
      </c>
      <c r="L48" s="73">
        <f t="shared" si="3"/>
        <v>409</v>
      </c>
      <c r="M48" s="72">
        <f t="shared" si="4"/>
        <v>48.263157894736842</v>
      </c>
    </row>
    <row r="49" spans="2:13" x14ac:dyDescent="0.25">
      <c r="B49" s="82" t="s">
        <v>53</v>
      </c>
      <c r="C49" s="80" t="s">
        <v>127</v>
      </c>
      <c r="D49" s="81">
        <v>1</v>
      </c>
      <c r="E49" s="81">
        <v>116</v>
      </c>
      <c r="F49" s="13">
        <v>130</v>
      </c>
      <c r="G49" s="27">
        <f t="shared" si="0"/>
        <v>116</v>
      </c>
      <c r="H49" s="78">
        <v>150</v>
      </c>
      <c r="I49" s="51">
        <f t="shared" si="1"/>
        <v>1.2931034482758621</v>
      </c>
      <c r="J49" s="69">
        <f t="shared" si="2"/>
        <v>193.9655172413793</v>
      </c>
      <c r="K49" s="89">
        <v>23</v>
      </c>
      <c r="L49" s="73">
        <f t="shared" si="3"/>
        <v>153</v>
      </c>
      <c r="M49" s="72">
        <f t="shared" si="4"/>
        <v>216.9655172413793</v>
      </c>
    </row>
    <row r="50" spans="2:13" x14ac:dyDescent="0.25">
      <c r="B50" s="82" t="s">
        <v>54</v>
      </c>
      <c r="C50" s="80" t="s">
        <v>105</v>
      </c>
      <c r="D50" s="81">
        <v>15</v>
      </c>
      <c r="E50" s="81">
        <v>8</v>
      </c>
      <c r="F50" s="13">
        <v>5</v>
      </c>
      <c r="G50" s="27">
        <f t="shared" si="0"/>
        <v>0.53333333333333333</v>
      </c>
      <c r="H50" s="78">
        <v>14</v>
      </c>
      <c r="I50" s="51">
        <f t="shared" si="1"/>
        <v>1.75</v>
      </c>
      <c r="J50" s="69">
        <f t="shared" si="2"/>
        <v>24.5</v>
      </c>
      <c r="K50" s="89">
        <v>0</v>
      </c>
      <c r="L50" s="73">
        <f t="shared" si="3"/>
        <v>5</v>
      </c>
      <c r="M50" s="72">
        <f t="shared" si="4"/>
        <v>24.5</v>
      </c>
    </row>
    <row r="51" spans="2:13" x14ac:dyDescent="0.25">
      <c r="B51" s="82" t="s">
        <v>55</v>
      </c>
      <c r="C51" s="80" t="s">
        <v>106</v>
      </c>
      <c r="D51" s="81">
        <v>134</v>
      </c>
      <c r="E51" s="81">
        <v>177</v>
      </c>
      <c r="F51" s="13">
        <v>262</v>
      </c>
      <c r="G51" s="27">
        <f t="shared" si="0"/>
        <v>1.3208955223880596</v>
      </c>
      <c r="H51" s="50">
        <v>226</v>
      </c>
      <c r="I51" s="51">
        <f t="shared" si="1"/>
        <v>1.2768361581920904</v>
      </c>
      <c r="J51" s="69">
        <f t="shared" si="2"/>
        <v>288.56497175141243</v>
      </c>
      <c r="K51" s="89">
        <v>0</v>
      </c>
      <c r="L51" s="73">
        <f t="shared" si="3"/>
        <v>262</v>
      </c>
      <c r="M51" s="72">
        <f t="shared" si="4"/>
        <v>288.56497175141243</v>
      </c>
    </row>
    <row r="52" spans="2:13" x14ac:dyDescent="0.25">
      <c r="B52" s="82" t="s">
        <v>56</v>
      </c>
      <c r="C52" s="80" t="s">
        <v>107</v>
      </c>
      <c r="D52" s="81">
        <v>2</v>
      </c>
      <c r="E52" s="81">
        <v>2</v>
      </c>
      <c r="F52" s="13">
        <v>2</v>
      </c>
      <c r="G52" s="27">
        <f t="shared" si="0"/>
        <v>1</v>
      </c>
      <c r="H52" s="50">
        <v>2</v>
      </c>
      <c r="I52" s="51">
        <f t="shared" si="1"/>
        <v>1</v>
      </c>
      <c r="J52" s="69">
        <f t="shared" si="2"/>
        <v>2</v>
      </c>
      <c r="K52" s="89">
        <v>0</v>
      </c>
      <c r="L52" s="73">
        <f t="shared" si="3"/>
        <v>2</v>
      </c>
      <c r="M52" s="72">
        <f t="shared" si="4"/>
        <v>2</v>
      </c>
    </row>
    <row r="53" spans="2:13" x14ac:dyDescent="0.25">
      <c r="B53" s="82" t="s">
        <v>57</v>
      </c>
      <c r="C53" s="80" t="s">
        <v>108</v>
      </c>
      <c r="D53" s="81">
        <v>56</v>
      </c>
      <c r="E53" s="81">
        <v>61</v>
      </c>
      <c r="F53" s="13">
        <v>75</v>
      </c>
      <c r="G53" s="27">
        <f t="shared" si="0"/>
        <v>1.0892857142857142</v>
      </c>
      <c r="H53" s="50">
        <v>61</v>
      </c>
      <c r="I53" s="51">
        <f t="shared" si="1"/>
        <v>1</v>
      </c>
      <c r="J53" s="69">
        <f t="shared" si="2"/>
        <v>61</v>
      </c>
      <c r="K53" s="89">
        <v>10</v>
      </c>
      <c r="L53" s="73">
        <f t="shared" si="3"/>
        <v>85</v>
      </c>
      <c r="M53" s="72">
        <f t="shared" si="4"/>
        <v>71</v>
      </c>
    </row>
    <row r="54" spans="2:13" x14ac:dyDescent="0.25">
      <c r="B54" s="82" t="s">
        <v>58</v>
      </c>
      <c r="C54" s="92" t="s">
        <v>109</v>
      </c>
      <c r="D54" s="81">
        <v>24</v>
      </c>
      <c r="E54" s="81">
        <v>29</v>
      </c>
      <c r="F54" s="13">
        <v>39</v>
      </c>
      <c r="G54" s="27">
        <f t="shared" si="0"/>
        <v>1.2083333333333333</v>
      </c>
      <c r="H54" s="50">
        <v>26</v>
      </c>
      <c r="I54" s="51">
        <f t="shared" si="1"/>
        <v>0.89655172413793105</v>
      </c>
      <c r="J54" s="77">
        <f t="shared" si="2"/>
        <v>23.310344827586206</v>
      </c>
      <c r="K54" s="89">
        <v>0</v>
      </c>
      <c r="L54" s="73">
        <f t="shared" si="3"/>
        <v>39</v>
      </c>
      <c r="M54" s="72">
        <f t="shared" si="4"/>
        <v>23.310344827586206</v>
      </c>
    </row>
    <row r="55" spans="2:13" x14ac:dyDescent="0.25">
      <c r="B55" s="82" t="s">
        <v>59</v>
      </c>
      <c r="C55" s="80" t="s">
        <v>110</v>
      </c>
      <c r="D55" s="81">
        <v>38</v>
      </c>
      <c r="E55" s="81">
        <v>44</v>
      </c>
      <c r="F55" s="13">
        <v>57</v>
      </c>
      <c r="G55" s="27">
        <f t="shared" si="0"/>
        <v>1.1578947368421053</v>
      </c>
      <c r="H55" s="50">
        <v>54</v>
      </c>
      <c r="I55" s="51">
        <f t="shared" si="1"/>
        <v>1.2272727272727273</v>
      </c>
      <c r="J55" s="69">
        <f t="shared" si="2"/>
        <v>66.27272727272728</v>
      </c>
      <c r="K55" s="89">
        <v>0</v>
      </c>
      <c r="L55" s="73">
        <f t="shared" si="3"/>
        <v>57</v>
      </c>
      <c r="M55" s="72">
        <f t="shared" si="4"/>
        <v>66.27272727272728</v>
      </c>
    </row>
    <row r="56" spans="2:13" x14ac:dyDescent="0.25">
      <c r="B56" s="82" t="s">
        <v>60</v>
      </c>
      <c r="C56" s="80" t="s">
        <v>111</v>
      </c>
      <c r="D56" s="81">
        <v>107</v>
      </c>
      <c r="E56" s="81">
        <v>107</v>
      </c>
      <c r="F56" s="13">
        <v>120</v>
      </c>
      <c r="G56" s="27">
        <f t="shared" si="0"/>
        <v>1</v>
      </c>
      <c r="H56" s="78">
        <v>135</v>
      </c>
      <c r="I56" s="51">
        <f t="shared" si="1"/>
        <v>1.2616822429906542</v>
      </c>
      <c r="J56" s="69">
        <f t="shared" si="2"/>
        <v>170.32710280373831</v>
      </c>
      <c r="K56" s="89">
        <v>4</v>
      </c>
      <c r="L56" s="73">
        <f t="shared" si="3"/>
        <v>124</v>
      </c>
      <c r="M56" s="72">
        <f t="shared" si="4"/>
        <v>174.32710280373831</v>
      </c>
    </row>
    <row r="57" spans="2:13" x14ac:dyDescent="0.25">
      <c r="B57" s="82" t="s">
        <v>61</v>
      </c>
      <c r="C57" s="80" t="s">
        <v>112</v>
      </c>
      <c r="D57" s="81">
        <v>523</v>
      </c>
      <c r="E57" s="81">
        <v>792</v>
      </c>
      <c r="F57" s="13">
        <v>1346</v>
      </c>
      <c r="G57" s="27">
        <f t="shared" si="0"/>
        <v>1.5143403441682601</v>
      </c>
      <c r="H57" s="50">
        <v>1027</v>
      </c>
      <c r="I57" s="51">
        <f t="shared" si="1"/>
        <v>1.2967171717171717</v>
      </c>
      <c r="J57" s="69">
        <f t="shared" si="2"/>
        <v>1331.7285353535353</v>
      </c>
      <c r="K57" s="89">
        <v>163</v>
      </c>
      <c r="L57" s="73">
        <f t="shared" si="3"/>
        <v>1509</v>
      </c>
      <c r="M57" s="72">
        <f t="shared" si="4"/>
        <v>1494.7285353535353</v>
      </c>
    </row>
    <row r="58" spans="2:13" x14ac:dyDescent="0.25">
      <c r="B58" s="82" t="s">
        <v>62</v>
      </c>
      <c r="C58" s="80" t="s">
        <v>113</v>
      </c>
      <c r="D58" s="81">
        <v>58</v>
      </c>
      <c r="E58" s="81">
        <v>76</v>
      </c>
      <c r="F58" s="13">
        <v>112</v>
      </c>
      <c r="G58" s="27">
        <f t="shared" si="0"/>
        <v>1.3103448275862069</v>
      </c>
      <c r="H58" s="50">
        <v>94</v>
      </c>
      <c r="I58" s="51">
        <f t="shared" si="1"/>
        <v>1.236842105263158</v>
      </c>
      <c r="J58" s="69">
        <f t="shared" si="2"/>
        <v>116.26315789473685</v>
      </c>
      <c r="K58" s="89">
        <v>4</v>
      </c>
      <c r="L58" s="73">
        <f t="shared" si="3"/>
        <v>116</v>
      </c>
      <c r="M58" s="72">
        <f t="shared" si="4"/>
        <v>120.26315789473685</v>
      </c>
    </row>
    <row r="59" spans="2:13" x14ac:dyDescent="0.25">
      <c r="B59" s="82" t="s">
        <v>63</v>
      </c>
      <c r="C59" s="80" t="s">
        <v>114</v>
      </c>
      <c r="D59" s="81">
        <v>296</v>
      </c>
      <c r="E59" s="81">
        <v>417</v>
      </c>
      <c r="F59" s="13">
        <v>659</v>
      </c>
      <c r="G59" s="27">
        <f t="shared" si="0"/>
        <v>1.4087837837837838</v>
      </c>
      <c r="H59" s="50">
        <v>534</v>
      </c>
      <c r="I59" s="51">
        <f t="shared" si="1"/>
        <v>1.2805755395683454</v>
      </c>
      <c r="J59" s="69">
        <f t="shared" si="2"/>
        <v>683.82733812949641</v>
      </c>
      <c r="K59" s="89">
        <v>53</v>
      </c>
      <c r="L59" s="73">
        <f t="shared" si="3"/>
        <v>712</v>
      </c>
      <c r="M59" s="72">
        <f t="shared" si="4"/>
        <v>736.82733812949641</v>
      </c>
    </row>
    <row r="60" spans="2:13" x14ac:dyDescent="0.25">
      <c r="B60" s="108" t="s">
        <v>23</v>
      </c>
      <c r="C60" s="108"/>
      <c r="D60" s="16">
        <f>SUM(D7:D59)</f>
        <v>15872</v>
      </c>
      <c r="E60" s="16">
        <f>SUM(E7:E59)</f>
        <v>16696</v>
      </c>
      <c r="F60" s="91">
        <f>SUM(F7:F59)</f>
        <v>20887</v>
      </c>
      <c r="G60" s="91"/>
      <c r="H60" s="67">
        <f>SUM(H7:H59)</f>
        <v>19565</v>
      </c>
      <c r="I60" s="68"/>
      <c r="J60" s="74">
        <f>SUM(J7:J59)</f>
        <v>23144.154359157706</v>
      </c>
      <c r="K60" s="17">
        <f>SUM(K7:K59)</f>
        <v>11952</v>
      </c>
      <c r="L60" s="17">
        <f t="shared" si="3"/>
        <v>32839</v>
      </c>
      <c r="M60" s="72">
        <f>SUM(M7:M59)</f>
        <v>35096.154359157706</v>
      </c>
    </row>
    <row r="61" spans="2:13" x14ac:dyDescent="0.25">
      <c r="B61" s="2"/>
      <c r="C61" s="3"/>
      <c r="D61" s="3"/>
      <c r="E61" s="5"/>
      <c r="F61" s="14"/>
      <c r="G61" s="14"/>
      <c r="H61" s="14"/>
      <c r="I61" s="14"/>
      <c r="J61" s="15"/>
      <c r="K61" s="1"/>
      <c r="L61" s="4"/>
    </row>
    <row r="62" spans="2:13" x14ac:dyDescent="0.25">
      <c r="B62" s="71" t="s">
        <v>173</v>
      </c>
    </row>
    <row r="63" spans="2:13" x14ac:dyDescent="0.25">
      <c r="B63" s="79"/>
      <c r="C63" s="106" t="s">
        <v>174</v>
      </c>
      <c r="D63" s="106"/>
      <c r="E63" s="106"/>
      <c r="F63" s="106"/>
      <c r="G63" s="106"/>
      <c r="H63" s="106"/>
      <c r="I63" s="106"/>
      <c r="J63" s="106"/>
    </row>
    <row r="64" spans="2:13" x14ac:dyDescent="0.25">
      <c r="B64" s="26"/>
      <c r="C64" s="106" t="s">
        <v>175</v>
      </c>
      <c r="D64" s="106"/>
      <c r="E64" s="106"/>
      <c r="F64" s="106"/>
      <c r="G64" s="106"/>
      <c r="H64" s="106"/>
      <c r="I64" s="106"/>
      <c r="J64" s="106"/>
    </row>
    <row r="67" spans="2:8" x14ac:dyDescent="0.25">
      <c r="B67" s="107" t="s">
        <v>143</v>
      </c>
      <c r="C67" s="107"/>
      <c r="D67" s="107"/>
      <c r="E67" s="107"/>
      <c r="F67" s="107"/>
      <c r="G67" s="107"/>
      <c r="H67" s="107"/>
    </row>
    <row r="68" spans="2:8" x14ac:dyDescent="0.25">
      <c r="B68" s="107"/>
      <c r="C68" s="107"/>
      <c r="D68" s="107"/>
      <c r="E68" s="107"/>
      <c r="F68" s="107"/>
      <c r="G68" s="107"/>
      <c r="H68" s="107"/>
    </row>
    <row r="69" spans="2:8" ht="60" x14ac:dyDescent="0.25">
      <c r="B69" s="6" t="s">
        <v>24</v>
      </c>
      <c r="C69" s="6" t="s">
        <v>25</v>
      </c>
      <c r="D69" s="6" t="s">
        <v>26</v>
      </c>
      <c r="E69" s="6" t="s">
        <v>176</v>
      </c>
      <c r="F69" s="6" t="s">
        <v>64</v>
      </c>
      <c r="G69" s="6" t="s">
        <v>11</v>
      </c>
      <c r="H69" s="7" t="s">
        <v>66</v>
      </c>
    </row>
    <row r="70" spans="2:8" x14ac:dyDescent="0.25">
      <c r="B70" s="29">
        <v>15872</v>
      </c>
      <c r="C70" s="29">
        <v>16696</v>
      </c>
      <c r="D70" s="30">
        <v>20887</v>
      </c>
      <c r="E70" s="30">
        <v>19565</v>
      </c>
      <c r="F70" s="30">
        <v>23144</v>
      </c>
      <c r="G70" s="30">
        <v>11952</v>
      </c>
      <c r="H70" s="30">
        <f>F70+G70</f>
        <v>35096</v>
      </c>
    </row>
  </sheetData>
  <mergeCells count="8">
    <mergeCell ref="B2:M3"/>
    <mergeCell ref="D4:M5"/>
    <mergeCell ref="C63:J63"/>
    <mergeCell ref="C64:J64"/>
    <mergeCell ref="B67:H68"/>
    <mergeCell ref="B60:C60"/>
    <mergeCell ref="B4:B6"/>
    <mergeCell ref="C4:C6"/>
  </mergeCells>
  <pageMargins left="0.7" right="0.7" top="0.75" bottom="0.75" header="0.3" footer="0.3"/>
  <pageSetup paperSize="213" scale="7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C83"/>
  <sheetViews>
    <sheetView tabSelected="1" topLeftCell="A56" zoomScale="80" zoomScaleNormal="80" workbookViewId="0">
      <selection activeCell="F10" sqref="F10"/>
    </sheetView>
  </sheetViews>
  <sheetFormatPr defaultRowHeight="15" x14ac:dyDescent="0.25"/>
  <cols>
    <col min="1" max="1" width="6.7109375" customWidth="1"/>
    <col min="2" max="2" width="26.85546875" customWidth="1"/>
    <col min="3" max="3" width="30.85546875" customWidth="1"/>
    <col min="5" max="5" width="9.140625" customWidth="1"/>
  </cols>
  <sheetData>
    <row r="2" spans="1:3" ht="14.45" customHeight="1" x14ac:dyDescent="0.25">
      <c r="A2" s="110" t="s">
        <v>0</v>
      </c>
      <c r="B2" s="110" t="s">
        <v>1</v>
      </c>
      <c r="C2" s="110" t="s">
        <v>188</v>
      </c>
    </row>
    <row r="3" spans="1:3" ht="15" customHeight="1" x14ac:dyDescent="0.25">
      <c r="A3" s="110"/>
      <c r="B3" s="110"/>
      <c r="C3" s="110"/>
    </row>
    <row r="4" spans="1:3" ht="63" customHeight="1" x14ac:dyDescent="0.25">
      <c r="A4" s="110"/>
      <c r="B4" s="110"/>
      <c r="C4" s="110"/>
    </row>
    <row r="5" spans="1:3" x14ac:dyDescent="0.25">
      <c r="A5" s="22" t="s">
        <v>3</v>
      </c>
      <c r="B5" s="25" t="s">
        <v>67</v>
      </c>
      <c r="C5" s="98"/>
    </row>
    <row r="6" spans="1:3" x14ac:dyDescent="0.25">
      <c r="A6" s="96" t="s">
        <v>4</v>
      </c>
      <c r="B6" s="25" t="s">
        <v>68</v>
      </c>
      <c r="C6" s="98" t="s">
        <v>117</v>
      </c>
    </row>
    <row r="7" spans="1:3" x14ac:dyDescent="0.25">
      <c r="A7" s="96"/>
      <c r="B7" s="25"/>
      <c r="C7" s="98" t="s">
        <v>118</v>
      </c>
    </row>
    <row r="8" spans="1:3" x14ac:dyDescent="0.25">
      <c r="A8" s="96"/>
      <c r="B8" s="25"/>
      <c r="C8" s="98" t="s">
        <v>119</v>
      </c>
    </row>
    <row r="9" spans="1:3" x14ac:dyDescent="0.25">
      <c r="A9" s="96" t="s">
        <v>5</v>
      </c>
      <c r="B9" s="25" t="s">
        <v>69</v>
      </c>
      <c r="C9" s="97"/>
    </row>
    <row r="10" spans="1:3" x14ac:dyDescent="0.25">
      <c r="A10" s="96" t="s">
        <v>6</v>
      </c>
      <c r="B10" s="25" t="s">
        <v>70</v>
      </c>
      <c r="C10" s="97"/>
    </row>
    <row r="11" spans="1:3" x14ac:dyDescent="0.25">
      <c r="A11" s="96">
        <v>5</v>
      </c>
      <c r="B11" s="25" t="s">
        <v>71</v>
      </c>
      <c r="C11" s="100"/>
    </row>
    <row r="12" spans="1:3" x14ac:dyDescent="0.25">
      <c r="A12" s="96"/>
      <c r="B12" s="25"/>
      <c r="C12" s="21" t="s">
        <v>121</v>
      </c>
    </row>
    <row r="13" spans="1:3" x14ac:dyDescent="0.25">
      <c r="A13" s="96" t="s">
        <v>7</v>
      </c>
      <c r="B13" s="25" t="s">
        <v>72</v>
      </c>
      <c r="C13" s="98"/>
    </row>
    <row r="14" spans="1:3" x14ac:dyDescent="0.25">
      <c r="A14" s="96" t="s">
        <v>8</v>
      </c>
      <c r="B14" s="99" t="s">
        <v>73</v>
      </c>
      <c r="C14" s="98"/>
    </row>
    <row r="15" spans="1:3" ht="15" hidden="1" customHeight="1" x14ac:dyDescent="0.25">
      <c r="A15" s="96" t="s">
        <v>15</v>
      </c>
      <c r="B15" s="25" t="s">
        <v>139</v>
      </c>
      <c r="C15" s="21" t="s">
        <v>140</v>
      </c>
    </row>
    <row r="16" spans="1:3" ht="15" hidden="1" customHeight="1" x14ac:dyDescent="0.25">
      <c r="A16" s="100"/>
      <c r="B16" s="101"/>
      <c r="C16" s="98" t="s">
        <v>124</v>
      </c>
    </row>
    <row r="17" spans="1:3" ht="15" hidden="1" customHeight="1" x14ac:dyDescent="0.25">
      <c r="A17" s="96"/>
      <c r="B17" s="25"/>
      <c r="C17" s="98" t="s">
        <v>125</v>
      </c>
    </row>
    <row r="18" spans="1:3" ht="15" hidden="1" customHeight="1" x14ac:dyDescent="0.25">
      <c r="A18" s="96"/>
      <c r="B18" s="25"/>
      <c r="C18" s="102" t="s">
        <v>120</v>
      </c>
    </row>
    <row r="19" spans="1:3" x14ac:dyDescent="0.25">
      <c r="A19" s="96" t="s">
        <v>14</v>
      </c>
      <c r="B19" s="25" t="s">
        <v>141</v>
      </c>
      <c r="C19" s="21"/>
    </row>
    <row r="20" spans="1:3" x14ac:dyDescent="0.25">
      <c r="A20" s="96" t="s">
        <v>15</v>
      </c>
      <c r="B20" s="25" t="s">
        <v>75</v>
      </c>
      <c r="C20" s="98"/>
    </row>
    <row r="21" spans="1:3" x14ac:dyDescent="0.25">
      <c r="A21" s="96" t="s">
        <v>16</v>
      </c>
      <c r="B21" s="25" t="s">
        <v>76</v>
      </c>
      <c r="C21" s="98"/>
    </row>
    <row r="22" spans="1:3" x14ac:dyDescent="0.25">
      <c r="A22" s="96" t="s">
        <v>17</v>
      </c>
      <c r="B22" s="25" t="s">
        <v>115</v>
      </c>
      <c r="C22" s="98"/>
    </row>
    <row r="23" spans="1:3" x14ac:dyDescent="0.25">
      <c r="A23" s="112" t="s">
        <v>18</v>
      </c>
      <c r="B23" s="25" t="s">
        <v>77</v>
      </c>
      <c r="C23" s="98"/>
    </row>
    <row r="24" spans="1:3" x14ac:dyDescent="0.25">
      <c r="A24" s="112"/>
      <c r="B24" s="25"/>
      <c r="C24" s="98" t="s">
        <v>181</v>
      </c>
    </row>
    <row r="25" spans="1:3" x14ac:dyDescent="0.25">
      <c r="A25" s="96" t="s">
        <v>19</v>
      </c>
      <c r="B25" s="25" t="s">
        <v>78</v>
      </c>
      <c r="C25" s="98"/>
    </row>
    <row r="26" spans="1:3" x14ac:dyDescent="0.25">
      <c r="A26" s="96" t="s">
        <v>20</v>
      </c>
      <c r="B26" s="25" t="s">
        <v>79</v>
      </c>
      <c r="C26" s="98"/>
    </row>
    <row r="27" spans="1:3" x14ac:dyDescent="0.25">
      <c r="A27" s="96" t="s">
        <v>21</v>
      </c>
      <c r="B27" s="25" t="s">
        <v>133</v>
      </c>
      <c r="C27" s="98"/>
    </row>
    <row r="28" spans="1:3" x14ac:dyDescent="0.25">
      <c r="A28" s="96" t="s">
        <v>22</v>
      </c>
      <c r="B28" s="25" t="s">
        <v>80</v>
      </c>
      <c r="C28" s="98"/>
    </row>
    <row r="29" spans="1:3" x14ac:dyDescent="0.25">
      <c r="A29" s="96"/>
      <c r="B29" s="25"/>
      <c r="C29" s="98" t="s">
        <v>182</v>
      </c>
    </row>
    <row r="30" spans="1:3" x14ac:dyDescent="0.25">
      <c r="A30" s="96" t="s">
        <v>27</v>
      </c>
      <c r="B30" s="25" t="s">
        <v>81</v>
      </c>
      <c r="C30" s="98"/>
    </row>
    <row r="31" spans="1:3" x14ac:dyDescent="0.25">
      <c r="A31" s="96" t="s">
        <v>28</v>
      </c>
      <c r="B31" s="25" t="s">
        <v>82</v>
      </c>
      <c r="C31" s="98"/>
    </row>
    <row r="32" spans="1:3" x14ac:dyDescent="0.25">
      <c r="A32" s="96" t="s">
        <v>29</v>
      </c>
      <c r="B32" s="25" t="s">
        <v>84</v>
      </c>
      <c r="C32" s="21"/>
    </row>
    <row r="33" spans="1:3" x14ac:dyDescent="0.25">
      <c r="A33" s="96" t="s">
        <v>30</v>
      </c>
      <c r="B33" s="25" t="s">
        <v>83</v>
      </c>
      <c r="C33" s="98"/>
    </row>
    <row r="34" spans="1:3" x14ac:dyDescent="0.25">
      <c r="A34" s="96" t="s">
        <v>31</v>
      </c>
      <c r="B34" s="25" t="s">
        <v>116</v>
      </c>
      <c r="C34" s="98"/>
    </row>
    <row r="35" spans="1:3" x14ac:dyDescent="0.25">
      <c r="A35" s="96" t="s">
        <v>32</v>
      </c>
      <c r="B35" s="25" t="s">
        <v>85</v>
      </c>
      <c r="C35" s="98"/>
    </row>
    <row r="36" spans="1:3" x14ac:dyDescent="0.25">
      <c r="A36" s="96" t="s">
        <v>33</v>
      </c>
      <c r="B36" s="25" t="s">
        <v>86</v>
      </c>
      <c r="C36" s="98"/>
    </row>
    <row r="37" spans="1:3" x14ac:dyDescent="0.25">
      <c r="A37" s="96"/>
      <c r="B37" s="25"/>
      <c r="C37" s="98" t="s">
        <v>122</v>
      </c>
    </row>
    <row r="38" spans="1:3" x14ac:dyDescent="0.25">
      <c r="A38" s="96" t="s">
        <v>34</v>
      </c>
      <c r="B38" s="25" t="s">
        <v>87</v>
      </c>
      <c r="C38" s="98"/>
    </row>
    <row r="39" spans="1:3" x14ac:dyDescent="0.25">
      <c r="A39" s="96" t="s">
        <v>35</v>
      </c>
      <c r="B39" s="25" t="s">
        <v>88</v>
      </c>
      <c r="C39" s="98"/>
    </row>
    <row r="40" spans="1:3" x14ac:dyDescent="0.25">
      <c r="A40" s="96" t="s">
        <v>36</v>
      </c>
      <c r="B40" s="25" t="s">
        <v>89</v>
      </c>
      <c r="C40" s="98"/>
    </row>
    <row r="41" spans="1:3" x14ac:dyDescent="0.25">
      <c r="A41" s="96" t="s">
        <v>37</v>
      </c>
      <c r="B41" s="25" t="s">
        <v>90</v>
      </c>
      <c r="C41" s="98"/>
    </row>
    <row r="42" spans="1:3" x14ac:dyDescent="0.25">
      <c r="A42" s="96" t="s">
        <v>38</v>
      </c>
      <c r="B42" s="25" t="s">
        <v>91</v>
      </c>
      <c r="C42" s="98"/>
    </row>
    <row r="43" spans="1:3" x14ac:dyDescent="0.25">
      <c r="A43" s="96" t="s">
        <v>39</v>
      </c>
      <c r="B43" s="25" t="s">
        <v>92</v>
      </c>
      <c r="C43" s="98"/>
    </row>
    <row r="44" spans="1:3" x14ac:dyDescent="0.25">
      <c r="A44" s="96" t="s">
        <v>40</v>
      </c>
      <c r="B44" s="25" t="s">
        <v>93</v>
      </c>
      <c r="C44" s="98"/>
    </row>
    <row r="45" spans="1:3" x14ac:dyDescent="0.25">
      <c r="A45" s="96" t="s">
        <v>41</v>
      </c>
      <c r="B45" s="25" t="s">
        <v>94</v>
      </c>
      <c r="C45" s="98"/>
    </row>
    <row r="46" spans="1:3" x14ac:dyDescent="0.25">
      <c r="A46" s="96" t="s">
        <v>42</v>
      </c>
      <c r="B46" s="25" t="s">
        <v>95</v>
      </c>
      <c r="C46" s="98"/>
    </row>
    <row r="47" spans="1:3" x14ac:dyDescent="0.25">
      <c r="A47" s="49" t="s">
        <v>43</v>
      </c>
      <c r="B47" s="25" t="s">
        <v>96</v>
      </c>
      <c r="C47" s="8"/>
    </row>
    <row r="48" spans="1:3" x14ac:dyDescent="0.25">
      <c r="A48" s="49" t="s">
        <v>44</v>
      </c>
      <c r="B48" s="25" t="s">
        <v>97</v>
      </c>
      <c r="C48" s="8"/>
    </row>
    <row r="49" spans="1:3" x14ac:dyDescent="0.25">
      <c r="A49" s="49"/>
      <c r="B49" s="25"/>
      <c r="C49" s="8" t="s">
        <v>183</v>
      </c>
    </row>
    <row r="50" spans="1:3" x14ac:dyDescent="0.25">
      <c r="A50" s="49" t="s">
        <v>45</v>
      </c>
      <c r="B50" s="25" t="s">
        <v>98</v>
      </c>
      <c r="C50" s="20"/>
    </row>
    <row r="51" spans="1:3" x14ac:dyDescent="0.25">
      <c r="A51" s="49" t="s">
        <v>46</v>
      </c>
      <c r="B51" s="25" t="s">
        <v>99</v>
      </c>
      <c r="C51" s="20"/>
    </row>
    <row r="52" spans="1:3" x14ac:dyDescent="0.25">
      <c r="A52" s="49"/>
      <c r="B52" s="28"/>
      <c r="C52" s="20" t="s">
        <v>184</v>
      </c>
    </row>
    <row r="53" spans="1:3" x14ac:dyDescent="0.25">
      <c r="A53" s="112" t="s">
        <v>47</v>
      </c>
      <c r="B53" s="25" t="s">
        <v>100</v>
      </c>
      <c r="C53" s="20" t="s">
        <v>185</v>
      </c>
    </row>
    <row r="54" spans="1:3" x14ac:dyDescent="0.25">
      <c r="A54" s="112"/>
      <c r="B54" s="25"/>
      <c r="C54" s="20" t="s">
        <v>123</v>
      </c>
    </row>
    <row r="55" spans="1:3" x14ac:dyDescent="0.25">
      <c r="A55" s="112"/>
      <c r="B55" s="25"/>
      <c r="C55" s="20" t="s">
        <v>126</v>
      </c>
    </row>
    <row r="56" spans="1:3" x14ac:dyDescent="0.25">
      <c r="A56" s="112"/>
      <c r="B56" s="25"/>
      <c r="C56" s="20" t="s">
        <v>186</v>
      </c>
    </row>
    <row r="57" spans="1:3" x14ac:dyDescent="0.25">
      <c r="A57" s="112"/>
      <c r="B57" s="25"/>
      <c r="C57" s="20" t="s">
        <v>187</v>
      </c>
    </row>
    <row r="58" spans="1:3" x14ac:dyDescent="0.25">
      <c r="A58" s="49" t="s">
        <v>48</v>
      </c>
      <c r="B58" s="25" t="s">
        <v>101</v>
      </c>
      <c r="C58" s="20"/>
    </row>
    <row r="59" spans="1:3" x14ac:dyDescent="0.25">
      <c r="A59" s="49" t="s">
        <v>49</v>
      </c>
      <c r="B59" s="25" t="s">
        <v>102</v>
      </c>
      <c r="C59" s="20"/>
    </row>
    <row r="60" spans="1:3" x14ac:dyDescent="0.25">
      <c r="A60" s="49" t="s">
        <v>50</v>
      </c>
      <c r="B60" s="25" t="s">
        <v>103</v>
      </c>
      <c r="C60" s="20"/>
    </row>
    <row r="61" spans="1:3" x14ac:dyDescent="0.25">
      <c r="A61" s="111" t="s">
        <v>51</v>
      </c>
      <c r="B61" s="109" t="s">
        <v>138</v>
      </c>
      <c r="C61" s="20"/>
    </row>
    <row r="62" spans="1:3" x14ac:dyDescent="0.25">
      <c r="A62" s="111"/>
      <c r="B62" s="109"/>
      <c r="C62" s="20"/>
    </row>
    <row r="63" spans="1:3" x14ac:dyDescent="0.25">
      <c r="A63" s="111" t="s">
        <v>52</v>
      </c>
      <c r="B63" s="109" t="s">
        <v>104</v>
      </c>
      <c r="C63" s="20"/>
    </row>
    <row r="64" spans="1:3" ht="1.1499999999999999" customHeight="1" x14ac:dyDescent="0.25">
      <c r="A64" s="111"/>
      <c r="B64" s="109"/>
      <c r="C64" s="20"/>
    </row>
    <row r="65" spans="1:3" ht="15" hidden="1" customHeight="1" x14ac:dyDescent="0.25">
      <c r="A65" s="111"/>
      <c r="B65" s="109"/>
      <c r="C65" s="20"/>
    </row>
    <row r="66" spans="1:3" x14ac:dyDescent="0.25">
      <c r="A66" s="49" t="s">
        <v>53</v>
      </c>
      <c r="B66" s="25" t="s">
        <v>127</v>
      </c>
      <c r="C66" s="20"/>
    </row>
    <row r="67" spans="1:3" x14ac:dyDescent="0.25">
      <c r="A67" s="49" t="s">
        <v>54</v>
      </c>
      <c r="B67" s="25" t="s">
        <v>105</v>
      </c>
      <c r="C67" s="20"/>
    </row>
    <row r="68" spans="1:3" x14ac:dyDescent="0.25">
      <c r="A68" s="49" t="s">
        <v>55</v>
      </c>
      <c r="B68" s="25" t="s">
        <v>106</v>
      </c>
      <c r="C68" s="20"/>
    </row>
    <row r="69" spans="1:3" x14ac:dyDescent="0.25">
      <c r="A69" s="49" t="s">
        <v>56</v>
      </c>
      <c r="B69" s="25" t="s">
        <v>107</v>
      </c>
      <c r="C69" s="20"/>
    </row>
    <row r="70" spans="1:3" x14ac:dyDescent="0.25">
      <c r="A70" s="94" t="s">
        <v>57</v>
      </c>
      <c r="B70" s="25" t="s">
        <v>108</v>
      </c>
      <c r="C70" s="20"/>
    </row>
    <row r="71" spans="1:3" x14ac:dyDescent="0.25">
      <c r="A71" s="49" t="s">
        <v>58</v>
      </c>
      <c r="B71" s="25" t="s">
        <v>109</v>
      </c>
      <c r="C71" s="20"/>
    </row>
    <row r="72" spans="1:3" x14ac:dyDescent="0.25">
      <c r="A72" s="49" t="s">
        <v>59</v>
      </c>
      <c r="B72" s="25" t="s">
        <v>110</v>
      </c>
      <c r="C72" s="20"/>
    </row>
    <row r="73" spans="1:3" x14ac:dyDescent="0.25">
      <c r="A73" s="49">
        <v>50</v>
      </c>
      <c r="B73" s="25" t="s">
        <v>111</v>
      </c>
      <c r="C73" s="20"/>
    </row>
    <row r="74" spans="1:3" x14ac:dyDescent="0.25">
      <c r="A74" s="49">
        <v>51</v>
      </c>
      <c r="B74" s="25" t="s">
        <v>112</v>
      </c>
      <c r="C74" s="20"/>
    </row>
    <row r="75" spans="1:3" x14ac:dyDescent="0.25">
      <c r="A75" s="49"/>
      <c r="B75" s="25"/>
      <c r="C75" s="98" t="s">
        <v>128</v>
      </c>
    </row>
    <row r="76" spans="1:3" x14ac:dyDescent="0.25">
      <c r="A76" s="49"/>
      <c r="B76" s="25"/>
      <c r="C76" s="98" t="s">
        <v>129</v>
      </c>
    </row>
    <row r="77" spans="1:3" x14ac:dyDescent="0.25">
      <c r="A77" s="49"/>
      <c r="B77" s="25"/>
      <c r="C77" s="98" t="s">
        <v>130</v>
      </c>
    </row>
    <row r="78" spans="1:3" x14ac:dyDescent="0.25">
      <c r="A78" s="49">
        <v>52</v>
      </c>
      <c r="B78" s="25" t="s">
        <v>113</v>
      </c>
      <c r="C78" s="20"/>
    </row>
    <row r="79" spans="1:3" x14ac:dyDescent="0.25">
      <c r="A79" s="49">
        <v>53</v>
      </c>
      <c r="B79" s="25" t="s">
        <v>114</v>
      </c>
      <c r="C79" s="20" t="s">
        <v>131</v>
      </c>
    </row>
    <row r="80" spans="1:3" x14ac:dyDescent="0.25">
      <c r="A80" s="49"/>
      <c r="B80" s="103"/>
      <c r="C80" s="20" t="s">
        <v>132</v>
      </c>
    </row>
    <row r="81" spans="1:3" x14ac:dyDescent="0.25">
      <c r="A81" s="12"/>
      <c r="B81" s="9"/>
      <c r="C81" s="86"/>
    </row>
    <row r="82" spans="1:3" x14ac:dyDescent="0.25">
      <c r="C82" s="95"/>
    </row>
    <row r="83" spans="1:3" x14ac:dyDescent="0.25">
      <c r="C83" s="11"/>
    </row>
  </sheetData>
  <mergeCells count="9">
    <mergeCell ref="C2:C4"/>
    <mergeCell ref="B2:B4"/>
    <mergeCell ref="A61:A62"/>
    <mergeCell ref="A23:A24"/>
    <mergeCell ref="B61:B62"/>
    <mergeCell ref="B63:B65"/>
    <mergeCell ref="A2:A4"/>
    <mergeCell ref="A63:A65"/>
    <mergeCell ref="A53:A57"/>
  </mergeCells>
  <pageMargins left="0.23622047244094491" right="0.23622047244094491" top="0.39370078740157483" bottom="0.35433070866141736" header="0.31496062992125984" footer="0.31496062992125984"/>
  <pageSetup paperSize="213" scale="83" fitToHeight="0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9"/>
  <sheetViews>
    <sheetView topLeftCell="A25" zoomScale="80" zoomScaleNormal="80" workbookViewId="0">
      <selection activeCell="I78" sqref="I78"/>
    </sheetView>
  </sheetViews>
  <sheetFormatPr defaultRowHeight="15" x14ac:dyDescent="0.25"/>
  <cols>
    <col min="1" max="1" width="16.85546875" customWidth="1"/>
    <col min="2" max="2" width="3.7109375" customWidth="1"/>
    <col min="3" max="3" width="39.7109375" customWidth="1"/>
    <col min="4" max="4" width="20.42578125" customWidth="1"/>
    <col min="5" max="7" width="20.7109375" customWidth="1"/>
  </cols>
  <sheetData>
    <row r="3" spans="2:15" ht="15" customHeight="1" x14ac:dyDescent="0.25">
      <c r="B3" s="134" t="s">
        <v>179</v>
      </c>
      <c r="C3" s="134"/>
      <c r="D3" s="134"/>
      <c r="E3" s="134"/>
      <c r="F3" s="134"/>
      <c r="G3" s="134"/>
      <c r="H3" s="66"/>
      <c r="I3" s="66"/>
      <c r="J3" s="66"/>
      <c r="K3" s="66"/>
      <c r="L3" s="66"/>
      <c r="M3" s="66"/>
      <c r="N3" s="66"/>
      <c r="O3" s="66"/>
    </row>
    <row r="4" spans="2:15" ht="29.25" customHeight="1" x14ac:dyDescent="0.25">
      <c r="B4" s="134"/>
      <c r="C4" s="134"/>
      <c r="D4" s="134"/>
      <c r="E4" s="134"/>
      <c r="F4" s="134"/>
      <c r="G4" s="134"/>
      <c r="H4" s="66"/>
      <c r="I4" s="66"/>
      <c r="J4" s="66"/>
      <c r="K4" s="66"/>
      <c r="L4" s="66"/>
      <c r="M4" s="66"/>
      <c r="N4" s="66"/>
      <c r="O4" s="66"/>
    </row>
    <row r="5" spans="2:15" ht="15" customHeight="1" x14ac:dyDescent="0.25">
      <c r="B5" s="137" t="s">
        <v>0</v>
      </c>
      <c r="C5" s="136" t="s">
        <v>145</v>
      </c>
      <c r="D5" s="136"/>
      <c r="E5" s="135" t="s">
        <v>10</v>
      </c>
      <c r="F5" s="135"/>
      <c r="G5" s="135"/>
    </row>
    <row r="6" spans="2:15" x14ac:dyDescent="0.25">
      <c r="B6" s="137"/>
      <c r="C6" s="136"/>
      <c r="D6" s="136"/>
      <c r="E6" s="135"/>
      <c r="F6" s="135"/>
      <c r="G6" s="135"/>
    </row>
    <row r="7" spans="2:15" ht="48" x14ac:dyDescent="0.25">
      <c r="B7" s="137"/>
      <c r="C7" s="136"/>
      <c r="D7" s="136"/>
      <c r="E7" s="87" t="s">
        <v>12</v>
      </c>
      <c r="F7" s="88" t="s">
        <v>134</v>
      </c>
      <c r="G7" s="87" t="s">
        <v>9</v>
      </c>
    </row>
    <row r="8" spans="2:15" ht="32.25" customHeight="1" x14ac:dyDescent="0.25">
      <c r="B8" s="116" t="s">
        <v>144</v>
      </c>
      <c r="C8" s="116"/>
      <c r="D8" s="116"/>
      <c r="E8" s="116"/>
      <c r="F8" s="116"/>
      <c r="G8" s="116"/>
    </row>
    <row r="9" spans="2:15" ht="28.5" customHeight="1" x14ac:dyDescent="0.25">
      <c r="B9" s="40">
        <v>1</v>
      </c>
      <c r="C9" s="138" t="s">
        <v>149</v>
      </c>
      <c r="D9" s="138"/>
      <c r="E9" s="40">
        <v>19.09</v>
      </c>
      <c r="F9" s="41">
        <v>12.62</v>
      </c>
      <c r="G9" s="64">
        <f t="shared" ref="G9:G17" si="0">F9/E9*100</f>
        <v>66.107909900471455</v>
      </c>
    </row>
    <row r="10" spans="2:15" ht="20.25" customHeight="1" x14ac:dyDescent="0.25">
      <c r="B10" s="23">
        <v>2</v>
      </c>
      <c r="C10" s="130" t="s">
        <v>150</v>
      </c>
      <c r="D10" s="130"/>
      <c r="E10" s="33">
        <v>53.62</v>
      </c>
      <c r="F10" s="32">
        <v>28.99</v>
      </c>
      <c r="G10" s="42">
        <f t="shared" si="0"/>
        <v>54.065647146587089</v>
      </c>
    </row>
    <row r="11" spans="2:15" ht="20.25" customHeight="1" x14ac:dyDescent="0.25">
      <c r="B11" s="23">
        <v>3</v>
      </c>
      <c r="C11" s="130" t="s">
        <v>151</v>
      </c>
      <c r="D11" s="130"/>
      <c r="E11" s="33">
        <v>3.67</v>
      </c>
      <c r="F11" s="32">
        <v>2.0299999999999998</v>
      </c>
      <c r="G11" s="42">
        <f t="shared" si="0"/>
        <v>55.313351498637594</v>
      </c>
    </row>
    <row r="12" spans="2:15" ht="20.25" customHeight="1" x14ac:dyDescent="0.25">
      <c r="B12" s="23">
        <v>4</v>
      </c>
      <c r="C12" s="130" t="s">
        <v>152</v>
      </c>
      <c r="D12" s="130"/>
      <c r="E12" s="33">
        <v>61.86</v>
      </c>
      <c r="F12" s="32">
        <v>16.62</v>
      </c>
      <c r="G12" s="42">
        <f t="shared" si="0"/>
        <v>26.867119301648884</v>
      </c>
    </row>
    <row r="13" spans="2:15" ht="20.25" customHeight="1" x14ac:dyDescent="0.25">
      <c r="B13" s="23">
        <v>5</v>
      </c>
      <c r="C13" s="130" t="s">
        <v>147</v>
      </c>
      <c r="D13" s="130"/>
      <c r="E13" s="33">
        <v>5.63</v>
      </c>
      <c r="F13" s="32">
        <v>0</v>
      </c>
      <c r="G13" s="42">
        <f t="shared" si="0"/>
        <v>0</v>
      </c>
    </row>
    <row r="14" spans="2:15" ht="20.25" customHeight="1" x14ac:dyDescent="0.25">
      <c r="B14" s="23">
        <v>6</v>
      </c>
      <c r="C14" s="130" t="s">
        <v>146</v>
      </c>
      <c r="D14" s="130"/>
      <c r="E14" s="33">
        <v>5.0999999999999996</v>
      </c>
      <c r="F14" s="32">
        <v>3.19</v>
      </c>
      <c r="G14" s="42">
        <f t="shared" si="0"/>
        <v>62.549019607843135</v>
      </c>
    </row>
    <row r="15" spans="2:15" ht="27" customHeight="1" x14ac:dyDescent="0.25">
      <c r="B15" s="23">
        <v>7</v>
      </c>
      <c r="C15" s="131" t="s">
        <v>148</v>
      </c>
      <c r="D15" s="132"/>
      <c r="E15" s="19">
        <v>14.65</v>
      </c>
      <c r="F15" s="19">
        <v>14.65</v>
      </c>
      <c r="G15" s="42">
        <f t="shared" si="0"/>
        <v>100</v>
      </c>
    </row>
    <row r="16" spans="2:15" ht="30.75" customHeight="1" x14ac:dyDescent="0.25">
      <c r="B16" s="23">
        <v>8</v>
      </c>
      <c r="C16" s="131" t="s">
        <v>155</v>
      </c>
      <c r="D16" s="132"/>
      <c r="E16" s="33">
        <v>8.35</v>
      </c>
      <c r="F16" s="32">
        <v>8.35</v>
      </c>
      <c r="G16" s="42">
        <f t="shared" si="0"/>
        <v>100</v>
      </c>
    </row>
    <row r="17" spans="1:7" x14ac:dyDescent="0.25">
      <c r="B17" s="43"/>
      <c r="C17" s="133" t="s">
        <v>23</v>
      </c>
      <c r="D17" s="133"/>
      <c r="E17" s="44">
        <f>SUM(E10:E16)</f>
        <v>152.88</v>
      </c>
      <c r="F17" s="45">
        <f>SUM(F10:F16)</f>
        <v>73.83</v>
      </c>
      <c r="G17" s="42">
        <f t="shared" si="0"/>
        <v>48.292778649921509</v>
      </c>
    </row>
    <row r="18" spans="1:7" ht="15.75" thickBot="1" x14ac:dyDescent="0.3">
      <c r="B18" s="34"/>
      <c r="C18" s="35"/>
      <c r="D18" s="35"/>
      <c r="E18" s="36"/>
      <c r="F18" s="37"/>
      <c r="G18" s="31"/>
    </row>
    <row r="19" spans="1:7" ht="15" customHeight="1" x14ac:dyDescent="0.25">
      <c r="B19" s="117" t="s">
        <v>0</v>
      </c>
      <c r="C19" s="120" t="s">
        <v>145</v>
      </c>
      <c r="D19" s="121"/>
      <c r="E19" s="126" t="s">
        <v>10</v>
      </c>
      <c r="F19" s="126"/>
      <c r="G19" s="127"/>
    </row>
    <row r="20" spans="1:7" ht="30" customHeight="1" x14ac:dyDescent="0.25">
      <c r="B20" s="118"/>
      <c r="C20" s="122"/>
      <c r="D20" s="123"/>
      <c r="E20" s="128"/>
      <c r="F20" s="128"/>
      <c r="G20" s="129"/>
    </row>
    <row r="21" spans="1:7" ht="49.5" thickBot="1" x14ac:dyDescent="0.3">
      <c r="B21" s="119"/>
      <c r="C21" s="124"/>
      <c r="D21" s="125"/>
      <c r="E21" s="38" t="s">
        <v>12</v>
      </c>
      <c r="F21" s="38" t="s">
        <v>134</v>
      </c>
      <c r="G21" s="39" t="s">
        <v>9</v>
      </c>
    </row>
    <row r="22" spans="1:7" ht="25.5" customHeight="1" x14ac:dyDescent="0.25">
      <c r="B22" s="113" t="s">
        <v>171</v>
      </c>
      <c r="C22" s="114"/>
      <c r="D22" s="114"/>
      <c r="E22" s="114"/>
      <c r="F22" s="114"/>
      <c r="G22" s="115"/>
    </row>
    <row r="23" spans="1:7" ht="36" customHeight="1" x14ac:dyDescent="0.25">
      <c r="B23" s="52">
        <v>1</v>
      </c>
      <c r="C23" s="62" t="s">
        <v>153</v>
      </c>
      <c r="D23" s="62"/>
      <c r="E23" s="47">
        <v>85.53</v>
      </c>
      <c r="F23" s="47">
        <v>33.54</v>
      </c>
      <c r="G23" s="61">
        <f t="shared" ref="G23:G28" si="1">F23/E23*100</f>
        <v>39.21431076815152</v>
      </c>
    </row>
    <row r="24" spans="1:7" ht="36" customHeight="1" x14ac:dyDescent="0.25">
      <c r="B24" s="52">
        <v>2</v>
      </c>
      <c r="C24" s="62" t="s">
        <v>158</v>
      </c>
      <c r="D24" s="62"/>
      <c r="E24" s="53">
        <v>196.37</v>
      </c>
      <c r="F24" s="47">
        <v>104.25</v>
      </c>
      <c r="G24" s="61">
        <f t="shared" si="1"/>
        <v>53.08855731527219</v>
      </c>
    </row>
    <row r="25" spans="1:7" ht="36" customHeight="1" x14ac:dyDescent="0.25">
      <c r="B25" s="52">
        <v>3</v>
      </c>
      <c r="C25" s="62" t="s">
        <v>154</v>
      </c>
      <c r="D25" s="62"/>
      <c r="E25" s="53">
        <v>57.21</v>
      </c>
      <c r="F25" s="47">
        <v>57.21</v>
      </c>
      <c r="G25" s="61">
        <f t="shared" si="1"/>
        <v>100</v>
      </c>
    </row>
    <row r="26" spans="1:7" ht="24.75" customHeight="1" x14ac:dyDescent="0.25">
      <c r="B26" s="54">
        <v>4</v>
      </c>
      <c r="C26" s="62" t="s">
        <v>160</v>
      </c>
      <c r="D26" s="62"/>
      <c r="E26" s="61">
        <v>6.22</v>
      </c>
      <c r="F26" s="61">
        <v>0</v>
      </c>
      <c r="G26" s="61">
        <f t="shared" si="1"/>
        <v>0</v>
      </c>
    </row>
    <row r="27" spans="1:7" x14ac:dyDescent="0.25">
      <c r="A27" t="s">
        <v>156</v>
      </c>
      <c r="B27" s="52">
        <v>8</v>
      </c>
      <c r="C27" s="62" t="s">
        <v>169</v>
      </c>
      <c r="D27" s="62"/>
      <c r="E27" s="24">
        <v>2.0299999999999998</v>
      </c>
      <c r="F27" s="61">
        <v>0</v>
      </c>
      <c r="G27" s="61">
        <f t="shared" si="1"/>
        <v>0</v>
      </c>
    </row>
    <row r="28" spans="1:7" x14ac:dyDescent="0.25">
      <c r="A28" t="s">
        <v>156</v>
      </c>
      <c r="B28" s="52">
        <v>9</v>
      </c>
      <c r="C28" s="63" t="s">
        <v>170</v>
      </c>
      <c r="D28" s="63"/>
      <c r="E28" s="24">
        <v>1.59</v>
      </c>
      <c r="F28" s="24">
        <v>1.59</v>
      </c>
      <c r="G28" s="61">
        <f t="shared" si="1"/>
        <v>100</v>
      </c>
    </row>
    <row r="29" spans="1:7" ht="27" customHeight="1" x14ac:dyDescent="0.25">
      <c r="A29" s="46" t="s">
        <v>157</v>
      </c>
      <c r="B29" s="54">
        <v>6</v>
      </c>
      <c r="C29" s="62" t="s">
        <v>166</v>
      </c>
      <c r="D29" s="62"/>
      <c r="E29" s="65" t="s">
        <v>168</v>
      </c>
      <c r="F29" s="61">
        <v>0</v>
      </c>
      <c r="G29" s="61">
        <v>0</v>
      </c>
    </row>
    <row r="30" spans="1:7" ht="30.75" customHeight="1" x14ac:dyDescent="0.25">
      <c r="A30" s="46" t="s">
        <v>157</v>
      </c>
      <c r="B30" s="52">
        <v>7</v>
      </c>
      <c r="C30" s="62" t="s">
        <v>165</v>
      </c>
      <c r="D30" s="62"/>
      <c r="E30" s="53" t="s">
        <v>167</v>
      </c>
      <c r="F30" s="47">
        <v>0</v>
      </c>
      <c r="G30" s="61">
        <v>0</v>
      </c>
    </row>
    <row r="31" spans="1:7" ht="23.25" customHeight="1" x14ac:dyDescent="0.25">
      <c r="B31" s="52">
        <v>8</v>
      </c>
      <c r="C31" s="62" t="s">
        <v>23</v>
      </c>
      <c r="D31" s="62"/>
      <c r="E31" s="47">
        <f>E23+E24+E25+E26+E27+E28</f>
        <v>348.94999999999993</v>
      </c>
      <c r="F31" s="47">
        <f>F23+F24+F25+F28</f>
        <v>196.59</v>
      </c>
      <c r="G31" s="61">
        <f>F31/E31*100</f>
        <v>56.337584181114785</v>
      </c>
    </row>
    <row r="32" spans="1:7" x14ac:dyDescent="0.25">
      <c r="B32" s="56"/>
      <c r="C32" s="57"/>
      <c r="D32" s="57"/>
      <c r="E32" s="58"/>
      <c r="F32" s="59"/>
      <c r="G32" s="60"/>
    </row>
    <row r="33" spans="1:7" ht="24.75" customHeight="1" x14ac:dyDescent="0.25">
      <c r="B33" s="139" t="s">
        <v>161</v>
      </c>
      <c r="C33" s="140"/>
      <c r="D33" s="140"/>
      <c r="E33" s="140"/>
      <c r="F33" s="140"/>
      <c r="G33" s="141"/>
    </row>
    <row r="34" spans="1:7" x14ac:dyDescent="0.25">
      <c r="A34" s="143" t="s">
        <v>159</v>
      </c>
      <c r="B34" s="52">
        <v>1</v>
      </c>
      <c r="C34" s="142" t="s">
        <v>162</v>
      </c>
      <c r="D34" s="142"/>
      <c r="E34" s="24">
        <v>12.49</v>
      </c>
      <c r="F34" s="24">
        <v>12.49</v>
      </c>
      <c r="G34" s="61">
        <f>F34/E34*100</f>
        <v>100</v>
      </c>
    </row>
    <row r="35" spans="1:7" x14ac:dyDescent="0.25">
      <c r="A35" s="144"/>
      <c r="B35" s="52">
        <v>2</v>
      </c>
      <c r="C35" s="142" t="s">
        <v>163</v>
      </c>
      <c r="D35" s="142"/>
      <c r="E35" s="24">
        <v>9.5399999999999991</v>
      </c>
      <c r="F35" s="24">
        <v>9.5399999999999991</v>
      </c>
      <c r="G35" s="61">
        <f>F35/E35*100</f>
        <v>100</v>
      </c>
    </row>
    <row r="36" spans="1:7" x14ac:dyDescent="0.25">
      <c r="A36" s="144"/>
      <c r="B36" s="55">
        <v>3</v>
      </c>
      <c r="C36" s="142" t="s">
        <v>164</v>
      </c>
      <c r="D36" s="142"/>
      <c r="E36" s="24">
        <v>45.63</v>
      </c>
      <c r="F36" s="24">
        <v>45.63</v>
      </c>
      <c r="G36" s="61">
        <f>F36/E36*100</f>
        <v>100</v>
      </c>
    </row>
    <row r="37" spans="1:7" x14ac:dyDescent="0.25">
      <c r="B37" s="10"/>
      <c r="C37" s="10"/>
      <c r="D37" s="10"/>
      <c r="E37" s="18">
        <f>SUM(E34:E36)</f>
        <v>67.66</v>
      </c>
      <c r="F37" s="18">
        <f>SUM(F34:F36)</f>
        <v>67.66</v>
      </c>
      <c r="G37" s="93">
        <f>F37/E37*100</f>
        <v>100</v>
      </c>
    </row>
    <row r="39" spans="1:7" ht="15" customHeight="1" x14ac:dyDescent="0.25">
      <c r="E39" s="48"/>
      <c r="F39" s="48"/>
    </row>
  </sheetData>
  <mergeCells count="23">
    <mergeCell ref="B33:G33"/>
    <mergeCell ref="C34:D34"/>
    <mergeCell ref="C35:D35"/>
    <mergeCell ref="C36:D36"/>
    <mergeCell ref="A34:A36"/>
    <mergeCell ref="B3:G4"/>
    <mergeCell ref="E5:G6"/>
    <mergeCell ref="C5:D7"/>
    <mergeCell ref="B5:B7"/>
    <mergeCell ref="C9:D9"/>
    <mergeCell ref="B22:G22"/>
    <mergeCell ref="B8:G8"/>
    <mergeCell ref="B19:B21"/>
    <mergeCell ref="C19:D21"/>
    <mergeCell ref="E19:G20"/>
    <mergeCell ref="C10:D10"/>
    <mergeCell ref="C11:D11"/>
    <mergeCell ref="C12:D12"/>
    <mergeCell ref="C16:D16"/>
    <mergeCell ref="C17:D17"/>
    <mergeCell ref="C13:D13"/>
    <mergeCell ref="C14:D14"/>
    <mergeCell ref="C15:D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STANOVNIŠTVO</vt:lpstr>
      <vt:lpstr>GP NASELJA</vt:lpstr>
      <vt:lpstr>IZDVOJENA GP</vt:lpstr>
      <vt:lpstr>'GP NASELJA'!OLE_LINK1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Ajna Temimović</cp:lastModifiedBy>
  <cp:lastPrinted>2019-05-21T09:00:00Z</cp:lastPrinted>
  <dcterms:created xsi:type="dcterms:W3CDTF">2016-10-26T07:00:51Z</dcterms:created>
  <dcterms:modified xsi:type="dcterms:W3CDTF">2020-03-24T11:02:04Z</dcterms:modified>
</cp:coreProperties>
</file>